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1\Приложения\"/>
    </mc:Choice>
  </mc:AlternateContent>
  <xr:revisionPtr revIDLastSave="0" documentId="13_ncr:1_{ADAF28E3-C901-4451-A45B-C4815E30BFF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2021" sheetId="1" r:id="rId1"/>
  </sheets>
  <externalReferences>
    <externalReference r:id="rId2"/>
  </externalReferences>
  <definedNames>
    <definedName name="_xlnm._FilterDatabase" localSheetId="0" hidden="1">'2021'!$A$9:$G$340</definedName>
    <definedName name="APPT" localSheetId="0">'2021'!$C$14</definedName>
    <definedName name="FIO" localSheetId="0">'2021'!$F$14</definedName>
    <definedName name="LAST_CELL" localSheetId="0">'2021'!#REF!</definedName>
    <definedName name="SIGN" localSheetId="0">'2021'!$C$14:$G$15</definedName>
    <definedName name="_xlnm.Print_Area" localSheetId="0">'2021'!$A$1:$G$339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2" i="1" l="1"/>
  <c r="G281" i="1" l="1"/>
  <c r="G336" i="1" l="1"/>
  <c r="G335" i="1" s="1"/>
  <c r="G334" i="1" s="1"/>
  <c r="G333" i="1" s="1"/>
  <c r="G329" i="1"/>
  <c r="G325" i="1"/>
  <c r="G321" i="1"/>
  <c r="G320" i="1"/>
  <c r="G317" i="1"/>
  <c r="G314" i="1"/>
  <c r="G312" i="1" s="1"/>
  <c r="G308" i="1"/>
  <c r="G307" i="1" s="1"/>
  <c r="G306" i="1" s="1"/>
  <c r="G305" i="1" s="1"/>
  <c r="G304" i="1" s="1"/>
  <c r="G302" i="1"/>
  <c r="G301" i="1" s="1"/>
  <c r="G298" i="1"/>
  <c r="G297" i="1" s="1"/>
  <c r="G295" i="1"/>
  <c r="G293" i="1"/>
  <c r="G292" i="1" s="1"/>
  <c r="G289" i="1"/>
  <c r="G288" i="1" s="1"/>
  <c r="G287" i="1"/>
  <c r="G286" i="1"/>
  <c r="G284" i="1"/>
  <c r="G283" i="1" s="1"/>
  <c r="G280" i="1"/>
  <c r="G279" i="1"/>
  <c r="G273" i="1"/>
  <c r="G272" i="1" s="1"/>
  <c r="G266" i="1"/>
  <c r="G265" i="1" s="1"/>
  <c r="G262" i="1"/>
  <c r="G261" i="1" s="1"/>
  <c r="G254" i="1"/>
  <c r="G253" i="1" s="1"/>
  <c r="G252" i="1" s="1"/>
  <c r="G251" i="1" s="1"/>
  <c r="G250" i="1" s="1"/>
  <c r="G249" i="1" s="1"/>
  <c r="G247" i="1"/>
  <c r="G246" i="1" s="1"/>
  <c r="G245" i="1" s="1"/>
  <c r="G244" i="1" s="1"/>
  <c r="G240" i="1"/>
  <c r="G239" i="1" s="1"/>
  <c r="G238" i="1" s="1"/>
  <c r="G234" i="1"/>
  <c r="G233" i="1" s="1"/>
  <c r="G231" i="1"/>
  <c r="G230" i="1" s="1"/>
  <c r="G229" i="1" s="1"/>
  <c r="G224" i="1" s="1"/>
  <c r="G225" i="1"/>
  <c r="G217" i="1"/>
  <c r="G215" i="1"/>
  <c r="G210" i="1"/>
  <c r="G207" i="1"/>
  <c r="G200" i="1"/>
  <c r="G199" i="1" s="1"/>
  <c r="G198" i="1" s="1"/>
  <c r="G197" i="1" s="1"/>
  <c r="G196" i="1" s="1"/>
  <c r="G194" i="1"/>
  <c r="G193" i="1" s="1"/>
  <c r="G192" i="1" s="1"/>
  <c r="G191" i="1" s="1"/>
  <c r="G189" i="1"/>
  <c r="G188" i="1" s="1"/>
  <c r="G187" i="1" s="1"/>
  <c r="G186" i="1" s="1"/>
  <c r="G185" i="1" s="1"/>
  <c r="G184" i="1" s="1"/>
  <c r="G183" i="1"/>
  <c r="G182" i="1" s="1"/>
  <c r="G181" i="1" s="1"/>
  <c r="G180" i="1" s="1"/>
  <c r="G179" i="1" s="1"/>
  <c r="G178" i="1" s="1"/>
  <c r="G175" i="1"/>
  <c r="G174" i="1" s="1"/>
  <c r="G173" i="1" s="1"/>
  <c r="G171" i="1"/>
  <c r="G170" i="1" s="1"/>
  <c r="G169" i="1" s="1"/>
  <c r="G168" i="1"/>
  <c r="G167" i="1" s="1"/>
  <c r="G165" i="1"/>
  <c r="G161" i="1"/>
  <c r="G160" i="1" s="1"/>
  <c r="G158" i="1"/>
  <c r="G153" i="1"/>
  <c r="G152" i="1" s="1"/>
  <c r="G151" i="1" s="1"/>
  <c r="G150" i="1" s="1"/>
  <c r="G148" i="1"/>
  <c r="G147" i="1" s="1"/>
  <c r="G146" i="1" s="1"/>
  <c r="G145" i="1" s="1"/>
  <c r="G143" i="1"/>
  <c r="G142" i="1" s="1"/>
  <c r="G141" i="1" s="1"/>
  <c r="G140" i="1" s="1"/>
  <c r="G139" i="1" s="1"/>
  <c r="G136" i="1"/>
  <c r="G135" i="1" s="1"/>
  <c r="G134" i="1" s="1"/>
  <c r="G133" i="1" s="1"/>
  <c r="G132" i="1" s="1"/>
  <c r="G129" i="1"/>
  <c r="G128" i="1" s="1"/>
  <c r="G126" i="1"/>
  <c r="G124" i="1"/>
  <c r="G121" i="1"/>
  <c r="G118" i="1"/>
  <c r="G111" i="1"/>
  <c r="G109" i="1"/>
  <c r="G107" i="1"/>
  <c r="G105" i="1"/>
  <c r="G102" i="1"/>
  <c r="G100" i="1"/>
  <c r="G97" i="1"/>
  <c r="G94" i="1"/>
  <c r="G91" i="1"/>
  <c r="G87" i="1"/>
  <c r="G86" i="1" s="1"/>
  <c r="G81" i="1"/>
  <c r="G80" i="1" s="1"/>
  <c r="G79" i="1" s="1"/>
  <c r="G78" i="1" s="1"/>
  <c r="G76" i="1"/>
  <c r="G75" i="1" s="1"/>
  <c r="G74" i="1" s="1"/>
  <c r="G73" i="1" s="1"/>
  <c r="G72" i="1" s="1"/>
  <c r="G70" i="1"/>
  <c r="G67" i="1"/>
  <c r="G66" i="1" s="1"/>
  <c r="G64" i="1"/>
  <c r="G58" i="1"/>
  <c r="G54" i="1"/>
  <c r="G53" i="1" s="1"/>
  <c r="G49" i="1"/>
  <c r="G48" i="1" s="1"/>
  <c r="G47" i="1" s="1"/>
  <c r="G46" i="1" s="1"/>
  <c r="G45" i="1" s="1"/>
  <c r="G43" i="1"/>
  <c r="G42" i="1" s="1"/>
  <c r="G41" i="1" s="1"/>
  <c r="G40" i="1" s="1"/>
  <c r="G39" i="1" s="1"/>
  <c r="G37" i="1"/>
  <c r="G36" i="1" s="1"/>
  <c r="G35" i="1" s="1"/>
  <c r="G34" i="1" s="1"/>
  <c r="G33" i="1" s="1"/>
  <c r="G31" i="1"/>
  <c r="G30" i="1" s="1"/>
  <c r="G29" i="1" s="1"/>
  <c r="G28" i="1" s="1"/>
  <c r="G27" i="1" s="1"/>
  <c r="G25" i="1"/>
  <c r="G22" i="1"/>
  <c r="G18" i="1"/>
  <c r="G14" i="1"/>
  <c r="G214" i="1" l="1"/>
  <c r="G213" i="1" s="1"/>
  <c r="G324" i="1"/>
  <c r="G21" i="1"/>
  <c r="G13" i="1"/>
  <c r="G12" i="1" s="1"/>
  <c r="G117" i="1"/>
  <c r="G123" i="1"/>
  <c r="G164" i="1"/>
  <c r="G63" i="1"/>
  <c r="G62" i="1" s="1"/>
  <c r="G61" i="1" s="1"/>
  <c r="G157" i="1"/>
  <c r="G323" i="1"/>
  <c r="G322" i="1" s="1"/>
  <c r="G232" i="1"/>
  <c r="G285" i="1"/>
  <c r="G104" i="1"/>
  <c r="G90" i="1"/>
  <c r="G177" i="1"/>
  <c r="G319" i="1"/>
  <c r="G318" i="1" s="1"/>
  <c r="G206" i="1"/>
  <c r="G205" i="1" s="1"/>
  <c r="G204" i="1" s="1"/>
  <c r="G260" i="1"/>
  <c r="G259" i="1" s="1"/>
  <c r="G258" i="1" s="1"/>
  <c r="G57" i="1"/>
  <c r="G332" i="1"/>
  <c r="G331" i="1" s="1"/>
  <c r="G315" i="1"/>
  <c r="G278" i="1"/>
  <c r="G116" i="1" l="1"/>
  <c r="G115" i="1" s="1"/>
  <c r="G114" i="1" s="1"/>
  <c r="G11" i="1"/>
  <c r="G10" i="1" s="1"/>
  <c r="G9" i="1" s="1"/>
  <c r="G156" i="1"/>
  <c r="G155" i="1" s="1"/>
  <c r="G131" i="1" s="1"/>
  <c r="G223" i="1"/>
  <c r="G222" i="1" s="1"/>
  <c r="G221" i="1" s="1"/>
  <c r="G220" i="1" s="1"/>
  <c r="G311" i="1"/>
  <c r="G310" i="1" s="1"/>
  <c r="G309" i="1" s="1"/>
  <c r="G277" i="1"/>
  <c r="G85" i="1"/>
  <c r="G84" i="1" s="1"/>
  <c r="G203" i="1"/>
  <c r="G190" i="1" s="1"/>
  <c r="G52" i="1" l="1"/>
  <c r="G51" i="1" s="1"/>
  <c r="G83" i="1"/>
  <c r="G271" i="1"/>
  <c r="G270" i="1" s="1"/>
  <c r="G269" i="1" s="1"/>
  <c r="G257" i="1" s="1"/>
  <c r="G256" i="1" s="1"/>
  <c r="G339" i="1" l="1"/>
  <c r="G340" i="1" l="1"/>
</calcChain>
</file>

<file path=xl/sharedStrings.xml><?xml version="1.0" encoding="utf-8"?>
<sst xmlns="http://schemas.openxmlformats.org/spreadsheetml/2006/main" count="1670" uniqueCount="296">
  <si>
    <t>КЦСР</t>
  </si>
  <si>
    <t>КВР</t>
  </si>
  <si>
    <t>Итого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</si>
  <si>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</si>
  <si>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</si>
  <si>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</si>
  <si>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</si>
  <si>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</si>
  <si>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</si>
  <si>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</si>
  <si>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</si>
  <si>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</si>
  <si>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</si>
  <si>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</si>
  <si>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</si>
  <si>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</si>
  <si>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</si>
  <si>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</si>
  <si>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</si>
  <si>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</si>
  <si>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</si>
  <si>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</si>
  <si>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</si>
  <si>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Охрана семьи и детства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</si>
  <si>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</si>
  <si>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</si>
  <si>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</si>
  <si>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</si>
  <si>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</si>
  <si>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</si>
  <si>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</si>
  <si>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</si>
  <si>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</si>
  <si>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</si>
  <si>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02</t>
  </si>
  <si>
    <t>12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</si>
  <si>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</si>
  <si>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</si>
  <si>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Муниципальная программа «Экономическое развитие муниципального образования «Катангский район» на 2019-2024гг</t>
  </si>
  <si>
    <t>0500000000</t>
  </si>
  <si>
    <t>Физическая культура</t>
  </si>
  <si>
    <t>11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</si>
  <si>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</si>
  <si>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0700000000</t>
  </si>
  <si>
    <t>Основное мероприятие: Организация мероприятий по профилактике социального сиротства и семейного неблагополучия</t>
  </si>
  <si>
    <t>0630300000</t>
  </si>
  <si>
    <t>Другие вопросы в области социальной политики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</si>
  <si>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</si>
  <si>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0630100000</t>
  </si>
  <si>
    <t>Подпрограмма «Профилактика социально-негативных явлений »</t>
  </si>
  <si>
    <t>0630000000</t>
  </si>
  <si>
    <t>Муниципальная программа «Социальное развитие муниципального образования «Катангский район» на 2019-2024гг</t>
  </si>
  <si>
    <t>0600000000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</si>
  <si>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</si>
  <si>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0510573060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</si>
  <si>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</si>
  <si>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0510573040</t>
  </si>
  <si>
    <t>Основное мероприятие: Обеспечение реализации полномочий органов местного самоуправления</t>
  </si>
  <si>
    <t>0510500000</t>
  </si>
  <si>
    <t>Социальное обеспечение населения</t>
  </si>
  <si>
    <t>03</t>
  </si>
  <si>
    <t>Основное мероприятие: Обеспечения и развитие муниципальной службы</t>
  </si>
  <si>
    <t>0510100000</t>
  </si>
  <si>
    <t>Пенсионное обеспечение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</si>
  <si>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</si>
  <si>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05105S2160</t>
  </si>
  <si>
    <t>Культура</t>
  </si>
  <si>
    <t>08</t>
  </si>
  <si>
    <t>Общее образование</t>
  </si>
  <si>
    <t>07</t>
  </si>
  <si>
    <t>Дошкольное образование</t>
  </si>
  <si>
    <t>05</t>
  </si>
  <si>
    <t>Подпрограмма «Управление муниципальным имуществом»</t>
  </si>
  <si>
    <t>0540000000</t>
  </si>
  <si>
    <t>Другие вопросы в области национальной экономики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</si>
  <si>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</si>
  <si>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0720100000</t>
  </si>
  <si>
    <t>Подпрограмма «Реконструкция, капитальный и текущий ремонт объектов муниципальной собственности»</t>
  </si>
  <si>
    <t>0720000000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</si>
  <si>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</si>
  <si>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</si>
  <si>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</si>
  <si>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</si>
  <si>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</si>
  <si>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0610100000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</si>
  <si>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</si>
  <si>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05202S2360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</si>
  <si>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</si>
  <si>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</si>
  <si>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Подпрограмма «Создание условий для устойчивого экономического развития»</t>
  </si>
  <si>
    <t>0520000000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</si>
  <si>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</si>
  <si>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0510200000</t>
  </si>
  <si>
    <t>Основное мероприятие: Расчистка и содержание автодорог</t>
  </si>
  <si>
    <t>0530100000</t>
  </si>
  <si>
    <t>Дорожное хозяйство (дорожные фонды)</t>
  </si>
  <si>
    <t>09</t>
  </si>
  <si>
    <t>Подпрограмма «Развитие дорожного хозяйства»</t>
  </si>
  <si>
    <t>0530000000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</si>
  <si>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</si>
  <si>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0530200000</t>
  </si>
  <si>
    <t>Транспорт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</si>
  <si>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</si>
  <si>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0630473120</t>
  </si>
  <si>
    <t>Сельское хозяйство и рыболовство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</si>
  <si>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</si>
  <si>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</si>
  <si>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</si>
  <si>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0510573130</t>
  </si>
  <si>
    <t>Общеэкономические вопросы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</si>
  <si>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</si>
  <si>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0430100000</t>
  </si>
  <si>
    <t>Защита населения и территории от чрезвычайных ситуаций природного и техногенного характера, гражданская оборона</t>
  </si>
  <si>
    <t>Подпрограмма «Повышение безопасности дорожного движения на территории Катангского района»</t>
  </si>
  <si>
    <t>0430000000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</si>
  <si>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</si>
  <si>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0420300000</t>
  </si>
  <si>
    <t>Основное мероприятие: Подготовка и переподготовка должностных лиц по программам ГО и ЧС</t>
  </si>
  <si>
    <t>0420100000</t>
  </si>
  <si>
    <t>Подпрограмма «Защита населения и территории Катангского района от чрезвычайных ситуаций»</t>
  </si>
  <si>
    <t>0420000000</t>
  </si>
  <si>
    <t>Основное мероприятие: Материально-техническое обеспечение Единой дежурно-диспетчерской службы Катангского района</t>
  </si>
  <si>
    <t>0410200000</t>
  </si>
  <si>
    <t>Основное мероприятие: Обеспечение деятельности Единой дежурно-диспетчерской службы Катангского района</t>
  </si>
  <si>
    <t>0410100000</t>
  </si>
  <si>
    <t>Подпрограмма «Построение и развитие аппаратно-программного комплекса «Безопасный город»»</t>
  </si>
  <si>
    <t>0410000000</t>
  </si>
  <si>
    <t>Муниципальная программа «Безопасный город» на 2019-2024гг</t>
  </si>
  <si>
    <t>0400000000</t>
  </si>
  <si>
    <t>Другие общегосударственные вопросы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</si>
  <si>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</si>
  <si>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0540200000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</si>
  <si>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</si>
  <si>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0540100000</t>
  </si>
  <si>
    <t>Осуществление областных государственных полномочий по проведению Всероссийской переписи населения 2020 года</t>
  </si>
  <si>
    <t>0510574690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</si>
  <si>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</si>
  <si>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0510573150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</si>
  <si>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</si>
  <si>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0510573140</t>
  </si>
  <si>
    <t>Осуществление отдельных областных государственных полномочий в сфере труда</t>
  </si>
  <si>
    <t>0510573090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</si>
  <si>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</si>
  <si>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0510573070</t>
  </si>
  <si>
    <t>Осуществление отдельных областных государственных полномочий в области противодействия коррупции</t>
  </si>
  <si>
    <t>0510373160</t>
  </si>
  <si>
    <t>Основное мероприятие: Мероприятия по противодействию коррупции</t>
  </si>
  <si>
    <t>0510300000</t>
  </si>
  <si>
    <t>Основное мероприятие: Ликвидация последствий чрезвычайных ситуаций за счет средств Резервного фонда</t>
  </si>
  <si>
    <t>0420200000</t>
  </si>
  <si>
    <t>Резервные фонды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</si>
  <si>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</si>
  <si>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0510551200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</si>
  <si>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</si>
  <si>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</si>
  <si>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Основное мероприятие: Информационно-техническое обеспечение выполнение полномочий органов местного самоуправление</t>
  </si>
  <si>
    <t>0540400000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</si>
  <si>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</si>
  <si>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0510700000</t>
  </si>
  <si>
    <t>Районная дума муниципального образования «Катангский район»</t>
  </si>
  <si>
    <t>2020000000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</si>
  <si>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</si>
  <si>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Глава муниципального образования «Катангский район»</t>
  </si>
  <si>
    <t>2010000000</t>
  </si>
  <si>
    <t>Функционирование высшего должностного лица субъекта Российской Федерации и муниципального образования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</si>
  <si>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</si>
  <si>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</si>
  <si>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</si>
  <si>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</si>
  <si>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</si>
  <si>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</si>
  <si>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</si>
  <si>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</si>
  <si>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</si>
  <si>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</si>
  <si>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</si>
  <si>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</si>
  <si>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</si>
  <si>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</si>
  <si>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</si>
  <si>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</si>
  <si>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</si>
  <si>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</si>
  <si>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0240000000</t>
  </si>
  <si>
    <t>Подпрограмма «Обеспечение реализации муниципальной программы »</t>
  </si>
  <si>
    <t>Другие вопросы в области культуры, кинематографии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</si>
  <si>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</si>
  <si>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</si>
  <si>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</si>
  <si>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</si>
  <si>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</si>
  <si>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</si>
  <si>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</si>
  <si>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</si>
  <si>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</si>
  <si>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</si>
  <si>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</si>
  <si>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</si>
  <si>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</si>
  <si>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</si>
  <si>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</si>
  <si>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</si>
  <si>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</si>
  <si>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</si>
  <si>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</si>
  <si>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</si>
  <si>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</si>
  <si>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</si>
  <si>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</si>
  <si>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</si>
  <si>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</si>
  <si>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</si>
  <si>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</si>
  <si>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</si>
  <si>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</si>
  <si>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</si>
  <si>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</si>
  <si>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</si>
  <si>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</si>
  <si>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</si>
  <si>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</si>
  <si>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</si>
  <si>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0120600000</t>
  </si>
  <si>
    <t>Организация бесплптного горячего питания обучающихся, получающих начальное общее образование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</si>
  <si>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</si>
  <si>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</si>
  <si>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012E200000</t>
  </si>
  <si>
    <t>Региональный проект «Успех каждого ребенка»</t>
  </si>
  <si>
    <t>012E250971</t>
  </si>
  <si>
    <t>Субсидии местным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</si>
  <si>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</si>
  <si>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</si>
  <si>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</si>
  <si>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</si>
  <si>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</si>
  <si>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</si>
  <si>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</si>
  <si>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</si>
  <si>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</si>
  <si>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</si>
  <si>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</si>
  <si>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</si>
  <si>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</si>
  <si>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</si>
  <si>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</si>
  <si>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</si>
  <si>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</si>
  <si>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</si>
  <si>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</si>
  <si>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</si>
  <si>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</si>
  <si>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0150500000</t>
  </si>
  <si>
    <t>Основное мероприятие: Обеспечение учебниками, учебными пособиями и средствами обучения и воспитания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</si>
  <si>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</si>
  <si>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</si>
  <si>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</si>
  <si>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</si>
  <si>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</si>
  <si>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</si>
  <si>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</si>
  <si>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</si>
  <si>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</si>
  <si>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</si>
  <si>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</si>
  <si>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</si>
  <si>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</t>
  </si>
  <si>
    <t>Муниципальное учреждение Финансовое управление администрации муниципального образования «Катангский район»</t>
  </si>
  <si>
    <t>Администрация Муниципального Образования "Катангский район"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</si>
  <si>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</si>
  <si>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</si>
  <si>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971</t>
  </si>
  <si>
    <t>917</t>
  </si>
  <si>
    <t>910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</si>
  <si>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</si>
  <si>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</si>
  <si>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</si>
  <si>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</si>
  <si>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</si>
  <si>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</si>
  <si>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</si>
  <si>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</si>
  <si>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</si>
  <si>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</si>
  <si>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</si>
  <si>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</si>
  <si>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</si>
  <si>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</si>
  <si>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>Приложение 9</t>
  </si>
  <si>
    <t>(рублей)</t>
  </si>
  <si>
    <t xml:space="preserve">Наименование </t>
  </si>
  <si>
    <t>КВСР</t>
  </si>
  <si>
    <t>Рз ПР</t>
  </si>
  <si>
    <t>Сумма</t>
  </si>
  <si>
    <t xml:space="preserve"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2021 год </t>
  </si>
  <si>
    <t xml:space="preserve"> 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</t>
  </si>
  <si>
    <t>от ___.12.2020  № ___/___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</si>
</sst>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5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" fontId="2" fillId="0" borderId="0" xfId="0" applyNumberFormat="1" applyFont="1" applyFill="1"/>
    <xf numFmtId="0" fontId="2" fillId="0" borderId="0" xfId="0" applyFont="1" applyFill="1"/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1" fillId="0" borderId="1" xfId="0" applyNumberFormat="1" applyFont="1" applyFill="1" applyBorder="1"/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06/Desktop/&#1041;&#1102;&#1076;&#1078;&#1077;&#1090;/2021/08%20&#1055;&#1088;&#1080;&#1083;&#1086;&#1078;&#1077;&#1085;&#1080;&#1077;%20%202021-2023%20&#1086;&#1073;&#1097;&#1077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ЗПР"/>
      <sheetName val="КЦСР"/>
      <sheetName val="ВЕДОМСТВ"/>
      <sheetName val="Лист2"/>
    </sheetNames>
    <sheetDataSet>
      <sheetData sheetId="0">
        <row r="61">
          <cell r="D61">
            <v>540276371.67000008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G340"/>
  <sheetViews>
    <sheetView showGridLines="0" tabSelected="1" view="pageBreakPreview" zoomScaleNormal="100" zoomScaleSheetLayoutView="100" workbookViewId="0">
      <selection activeCell="L341" sqref="L341"/>
    </sheetView>
  </sheetViews>
  <sheetFormatPr defaultRowHeight="12.75" outlineLevelRow="7" x14ac:dyDescent="0.2"/>
  <cols>
    <col min="1" max="1" width="42.5703125" style="13" customWidth="1"/>
    <col min="2" max="2" width="4.5703125" style="13" customWidth="1"/>
    <col min="3" max="4" width="4" style="13" customWidth="1"/>
    <col min="5" max="5" width="14.28515625" style="13" customWidth="1"/>
    <col min="6" max="6" width="6.42578125" style="13" customWidth="1"/>
    <col min="7" max="7" width="15.42578125" style="13" customWidth="1"/>
    <col min="8" max="16384" width="9.140625" style="13"/>
  </cols>
  <sheetData>
    <row r="1" spans="1:7" s="1" customFormat="1" x14ac:dyDescent="0.2">
      <c r="B1" s="2"/>
      <c r="C1" s="2"/>
      <c r="D1" s="2"/>
      <c r="E1" s="25" t="s">
        <v>287</v>
      </c>
      <c r="F1" s="25"/>
      <c r="G1" s="25"/>
    </row>
    <row r="2" spans="1:7" s="1" customFormat="1" ht="54" customHeight="1" x14ac:dyDescent="0.2">
      <c r="B2" s="2"/>
      <c r="C2" s="25" t="s">
        <v>294</v>
      </c>
      <c r="D2" s="25"/>
      <c r="E2" s="25"/>
      <c r="F2" s="25"/>
      <c r="G2" s="25"/>
    </row>
    <row r="3" spans="1:7" s="1" customFormat="1" x14ac:dyDescent="0.2">
      <c r="B3" s="2"/>
      <c r="C3" s="2"/>
      <c r="D3" s="2"/>
      <c r="E3" s="25" t="s">
        <v>295</v>
      </c>
      <c r="F3" s="25"/>
      <c r="G3" s="25"/>
    </row>
    <row r="4" spans="1:7" s="1" customFormat="1" x14ac:dyDescent="0.2">
      <c r="B4" s="2"/>
      <c r="C4" s="2"/>
      <c r="D4" s="2"/>
      <c r="E4" s="2"/>
      <c r="F4" s="2"/>
      <c r="G4" s="3"/>
    </row>
    <row r="5" spans="1:7" s="1" customFormat="1" ht="39" customHeight="1" x14ac:dyDescent="0.2">
      <c r="A5" s="26" t="s">
        <v>293</v>
      </c>
      <c r="B5" s="26"/>
      <c r="C5" s="26"/>
      <c r="D5" s="26"/>
      <c r="E5" s="26"/>
      <c r="F5" s="26"/>
      <c r="G5" s="26"/>
    </row>
    <row r="6" spans="1:7" s="1" customFormat="1" x14ac:dyDescent="0.2">
      <c r="B6" s="2"/>
      <c r="C6" s="2"/>
      <c r="D6" s="2"/>
      <c r="E6" s="2"/>
      <c r="F6" s="2"/>
      <c r="G6" s="3"/>
    </row>
    <row r="7" spans="1:7" s="1" customFormat="1" x14ac:dyDescent="0.2">
      <c r="B7" s="2"/>
      <c r="C7" s="2"/>
      <c r="D7" s="2"/>
      <c r="E7" s="2"/>
      <c r="F7" s="2"/>
      <c r="G7" s="3" t="s">
        <v>288</v>
      </c>
    </row>
    <row r="8" spans="1:7" s="1" customFormat="1" ht="27.75" customHeight="1" x14ac:dyDescent="0.2">
      <c r="A8" s="4" t="s">
        <v>289</v>
      </c>
      <c r="B8" s="5" t="s">
        <v>290</v>
      </c>
      <c r="C8" s="5" t="s">
        <v>291</v>
      </c>
      <c r="D8" s="6"/>
      <c r="E8" s="5" t="s">
        <v>0</v>
      </c>
      <c r="F8" s="5" t="s">
        <v>1</v>
      </c>
      <c r="G8" s="7" t="s">
        <v>292</v>
      </c>
    </row>
    <row r="9" spans="1:7" ht="38.25" x14ac:dyDescent="0.2">
      <c r="A9" s="8" t="s">
        <v>266</v>
      </c>
      <c r="B9" s="8" t="s">
        <v>272</v>
      </c>
      <c r="C9" s="9"/>
      <c r="D9" s="9"/>
      <c r="E9" s="10"/>
      <c r="F9" s="10"/>
      <c r="G9" s="11">
        <f>G10+G27+G33+G39+G45</f>
        <v>49133147.909999996</v>
      </c>
    </row>
    <row r="10" spans="1:7" x14ac:dyDescent="0.2">
      <c r="A10" s="14" t="s">
        <v>257</v>
      </c>
      <c r="B10" s="14" t="s">
        <v>272</v>
      </c>
      <c r="C10" s="14" t="s">
        <v>3</v>
      </c>
      <c r="D10" s="14"/>
      <c r="E10" s="15"/>
      <c r="F10" s="15"/>
      <c r="G10" s="16">
        <f>G11</f>
        <v>25196983.710000001</v>
      </c>
    </row>
    <row r="11" spans="1:7" ht="38.25" outlineLevel="1" x14ac:dyDescent="0.2">
      <c r="A11" s="14" t="s">
        <v>5</v>
      </c>
      <c r="B11" s="14" t="s">
        <v>272</v>
      </c>
      <c r="C11" s="14" t="s">
        <v>3</v>
      </c>
      <c r="D11" s="14" t="s">
        <v>4</v>
      </c>
      <c r="E11" s="15"/>
      <c r="F11" s="15"/>
      <c r="G11" s="16">
        <f>G12+G21</f>
        <v>25196983.710000001</v>
      </c>
    </row>
    <row r="12" spans="1:7" ht="38.25" outlineLevel="4" x14ac:dyDescent="0.2">
      <c r="A12" s="14" t="s">
        <v>7</v>
      </c>
      <c r="B12" s="14" t="s">
        <v>272</v>
      </c>
      <c r="C12" s="14" t="s">
        <v>3</v>
      </c>
      <c r="D12" s="14" t="s">
        <v>4</v>
      </c>
      <c r="E12" s="15" t="s">
        <v>6</v>
      </c>
      <c r="F12" s="15"/>
      <c r="G12" s="16">
        <f>G13</f>
        <v>21699087.710000001</v>
      </c>
    </row>
    <row r="13" spans="1:7" ht="38.25" outlineLevel="5" x14ac:dyDescent="0.2">
      <c r="A13" s="14" t="s">
        <v>9</v>
      </c>
      <c r="B13" s="14" t="s">
        <v>272</v>
      </c>
      <c r="C13" s="14" t="s">
        <v>3</v>
      </c>
      <c r="D13" s="14" t="s">
        <v>4</v>
      </c>
      <c r="E13" s="15" t="s">
        <v>8</v>
      </c>
      <c r="F13" s="15"/>
      <c r="G13" s="16">
        <f>G14+G18</f>
        <v>21699087.710000001</v>
      </c>
    </row>
    <row r="14" spans="1:7" ht="25.5" outlineLevel="6" x14ac:dyDescent="0.2">
      <c r="A14" s="14" t="s">
        <v>11</v>
      </c>
      <c r="B14" s="14" t="s">
        <v>272</v>
      </c>
      <c r="C14" s="14" t="s">
        <v>3</v>
      </c>
      <c r="D14" s="14" t="s">
        <v>4</v>
      </c>
      <c r="E14" s="15" t="s">
        <v>10</v>
      </c>
      <c r="F14" s="15"/>
      <c r="G14" s="16">
        <f>SUM(G15:G17)</f>
        <v>17554395.800000001</v>
      </c>
    </row>
    <row r="15" spans="1:7" ht="63.75" outlineLevel="7" x14ac:dyDescent="0.2">
      <c r="A15" s="17" t="s">
        <v>274</v>
      </c>
      <c r="B15" s="17" t="s">
        <v>272</v>
      </c>
      <c r="C15" s="17" t="s">
        <v>3</v>
      </c>
      <c r="D15" s="17" t="s">
        <v>4</v>
      </c>
      <c r="E15" s="18" t="s">
        <v>10</v>
      </c>
      <c r="F15" s="18" t="s">
        <v>273</v>
      </c>
      <c r="G15" s="19">
        <v>16179186.800000001</v>
      </c>
    </row>
    <row r="16" spans="1:7" ht="25.5" outlineLevel="7" x14ac:dyDescent="0.2">
      <c r="A16" s="17" t="s">
        <v>276</v>
      </c>
      <c r="B16" s="17" t="s">
        <v>272</v>
      </c>
      <c r="C16" s="17" t="s">
        <v>3</v>
      </c>
      <c r="D16" s="17" t="s">
        <v>4</v>
      </c>
      <c r="E16" s="18" t="s">
        <v>10</v>
      </c>
      <c r="F16" s="18" t="s">
        <v>275</v>
      </c>
      <c r="G16" s="19">
        <v>1373209</v>
      </c>
    </row>
    <row r="17" spans="1:7" outlineLevel="7" x14ac:dyDescent="0.2">
      <c r="A17" s="17" t="s">
        <v>286</v>
      </c>
      <c r="B17" s="17" t="s">
        <v>272</v>
      </c>
      <c r="C17" s="17" t="s">
        <v>3</v>
      </c>
      <c r="D17" s="17" t="s">
        <v>4</v>
      </c>
      <c r="E17" s="18" t="s">
        <v>10</v>
      </c>
      <c r="F17" s="18" t="s">
        <v>285</v>
      </c>
      <c r="G17" s="19">
        <v>2000</v>
      </c>
    </row>
    <row r="18" spans="1:7" ht="51" outlineLevel="6" x14ac:dyDescent="0.2">
      <c r="A18" s="14" t="s">
        <v>13</v>
      </c>
      <c r="B18" s="14" t="s">
        <v>272</v>
      </c>
      <c r="C18" s="14" t="s">
        <v>3</v>
      </c>
      <c r="D18" s="14" t="s">
        <v>4</v>
      </c>
      <c r="E18" s="15" t="s">
        <v>12</v>
      </c>
      <c r="F18" s="15"/>
      <c r="G18" s="16">
        <f>SUM(G19:G20)</f>
        <v>4144691.91</v>
      </c>
    </row>
    <row r="19" spans="1:7" ht="63.75" outlineLevel="7" x14ac:dyDescent="0.2">
      <c r="A19" s="17" t="s">
        <v>274</v>
      </c>
      <c r="B19" s="17" t="s">
        <v>272</v>
      </c>
      <c r="C19" s="17" t="s">
        <v>3</v>
      </c>
      <c r="D19" s="17" t="s">
        <v>4</v>
      </c>
      <c r="E19" s="18" t="s">
        <v>12</v>
      </c>
      <c r="F19" s="18" t="s">
        <v>273</v>
      </c>
      <c r="G19" s="19">
        <v>3867901.74</v>
      </c>
    </row>
    <row r="20" spans="1:7" ht="25.5" outlineLevel="7" x14ac:dyDescent="0.2">
      <c r="A20" s="17" t="s">
        <v>276</v>
      </c>
      <c r="B20" s="17" t="s">
        <v>272</v>
      </c>
      <c r="C20" s="17" t="s">
        <v>3</v>
      </c>
      <c r="D20" s="17" t="s">
        <v>4</v>
      </c>
      <c r="E20" s="18" t="s">
        <v>12</v>
      </c>
      <c r="F20" s="18" t="s">
        <v>275</v>
      </c>
      <c r="G20" s="19">
        <v>276790.17</v>
      </c>
    </row>
    <row r="21" spans="1:7" ht="25.5" outlineLevel="4" x14ac:dyDescent="0.2">
      <c r="A21" s="14" t="s">
        <v>15</v>
      </c>
      <c r="B21" s="14" t="s">
        <v>272</v>
      </c>
      <c r="C21" s="14" t="s">
        <v>3</v>
      </c>
      <c r="D21" s="14" t="s">
        <v>4</v>
      </c>
      <c r="E21" s="15" t="s">
        <v>14</v>
      </c>
      <c r="F21" s="15"/>
      <c r="G21" s="16">
        <f>G22+G25</f>
        <v>3497896</v>
      </c>
    </row>
    <row r="22" spans="1:7" ht="38.25" outlineLevel="5" x14ac:dyDescent="0.2">
      <c r="A22" s="14" t="s">
        <v>17</v>
      </c>
      <c r="B22" s="14" t="s">
        <v>272</v>
      </c>
      <c r="C22" s="14" t="s">
        <v>3</v>
      </c>
      <c r="D22" s="14" t="s">
        <v>4</v>
      </c>
      <c r="E22" s="15" t="s">
        <v>16</v>
      </c>
      <c r="F22" s="15"/>
      <c r="G22" s="16">
        <f>SUM(G23:G24)</f>
        <v>3133140</v>
      </c>
    </row>
    <row r="23" spans="1:7" ht="63.75" outlineLevel="7" x14ac:dyDescent="0.2">
      <c r="A23" s="17" t="s">
        <v>274</v>
      </c>
      <c r="B23" s="17" t="s">
        <v>272</v>
      </c>
      <c r="C23" s="17" t="s">
        <v>3</v>
      </c>
      <c r="D23" s="17" t="s">
        <v>4</v>
      </c>
      <c r="E23" s="18" t="s">
        <v>16</v>
      </c>
      <c r="F23" s="18" t="s">
        <v>273</v>
      </c>
      <c r="G23" s="19">
        <v>3118140</v>
      </c>
    </row>
    <row r="24" spans="1:7" ht="25.5" outlineLevel="7" x14ac:dyDescent="0.2">
      <c r="A24" s="17" t="s">
        <v>276</v>
      </c>
      <c r="B24" s="17" t="s">
        <v>272</v>
      </c>
      <c r="C24" s="17" t="s">
        <v>3</v>
      </c>
      <c r="D24" s="17" t="s">
        <v>4</v>
      </c>
      <c r="E24" s="18" t="s">
        <v>16</v>
      </c>
      <c r="F24" s="18" t="s">
        <v>275</v>
      </c>
      <c r="G24" s="19">
        <v>15000</v>
      </c>
    </row>
    <row r="25" spans="1:7" ht="38.25" outlineLevel="5" x14ac:dyDescent="0.2">
      <c r="A25" s="14" t="s">
        <v>19</v>
      </c>
      <c r="B25" s="14" t="s">
        <v>272</v>
      </c>
      <c r="C25" s="14" t="s">
        <v>3</v>
      </c>
      <c r="D25" s="14" t="s">
        <v>4</v>
      </c>
      <c r="E25" s="15" t="s">
        <v>18</v>
      </c>
      <c r="F25" s="15"/>
      <c r="G25" s="16">
        <f>G26</f>
        <v>364756</v>
      </c>
    </row>
    <row r="26" spans="1:7" ht="25.5" outlineLevel="7" x14ac:dyDescent="0.2">
      <c r="A26" s="17" t="s">
        <v>276</v>
      </c>
      <c r="B26" s="17" t="s">
        <v>272</v>
      </c>
      <c r="C26" s="17" t="s">
        <v>3</v>
      </c>
      <c r="D26" s="17" t="s">
        <v>4</v>
      </c>
      <c r="E26" s="18" t="s">
        <v>18</v>
      </c>
      <c r="F26" s="18" t="s">
        <v>275</v>
      </c>
      <c r="G26" s="19">
        <v>364756</v>
      </c>
    </row>
    <row r="27" spans="1:7" x14ac:dyDescent="0.2">
      <c r="A27" s="14" t="s">
        <v>259</v>
      </c>
      <c r="B27" s="14" t="s">
        <v>272</v>
      </c>
      <c r="C27" s="14" t="s">
        <v>20</v>
      </c>
      <c r="D27" s="14"/>
      <c r="E27" s="15"/>
      <c r="F27" s="15"/>
      <c r="G27" s="16">
        <f t="shared" ref="G27:G31" si="0">G28</f>
        <v>1207080</v>
      </c>
    </row>
    <row r="28" spans="1:7" outlineLevel="1" x14ac:dyDescent="0.2">
      <c r="A28" s="14" t="s">
        <v>22</v>
      </c>
      <c r="B28" s="14" t="s">
        <v>272</v>
      </c>
      <c r="C28" s="14" t="s">
        <v>20</v>
      </c>
      <c r="D28" s="14" t="s">
        <v>21</v>
      </c>
      <c r="E28" s="15"/>
      <c r="F28" s="15"/>
      <c r="G28" s="16">
        <f t="shared" si="0"/>
        <v>1207080</v>
      </c>
    </row>
    <row r="29" spans="1:7" ht="38.25" outlineLevel="4" x14ac:dyDescent="0.2">
      <c r="A29" s="14" t="s">
        <v>7</v>
      </c>
      <c r="B29" s="14" t="s">
        <v>272</v>
      </c>
      <c r="C29" s="14" t="s">
        <v>20</v>
      </c>
      <c r="D29" s="14" t="s">
        <v>21</v>
      </c>
      <c r="E29" s="15" t="s">
        <v>6</v>
      </c>
      <c r="F29" s="15"/>
      <c r="G29" s="16">
        <f t="shared" si="0"/>
        <v>1207080</v>
      </c>
    </row>
    <row r="30" spans="1:7" ht="38.25" outlineLevel="5" x14ac:dyDescent="0.2">
      <c r="A30" s="14" t="s">
        <v>9</v>
      </c>
      <c r="B30" s="14" t="s">
        <v>272</v>
      </c>
      <c r="C30" s="14" t="s">
        <v>20</v>
      </c>
      <c r="D30" s="14" t="s">
        <v>21</v>
      </c>
      <c r="E30" s="15" t="s">
        <v>8</v>
      </c>
      <c r="F30" s="15"/>
      <c r="G30" s="16">
        <f t="shared" si="0"/>
        <v>1207080</v>
      </c>
    </row>
    <row r="31" spans="1:7" ht="25.5" outlineLevel="6" x14ac:dyDescent="0.2">
      <c r="A31" s="14" t="s">
        <v>11</v>
      </c>
      <c r="B31" s="14" t="s">
        <v>272</v>
      </c>
      <c r="C31" s="14" t="s">
        <v>20</v>
      </c>
      <c r="D31" s="14" t="s">
        <v>21</v>
      </c>
      <c r="E31" s="15" t="s">
        <v>10</v>
      </c>
      <c r="F31" s="15"/>
      <c r="G31" s="16">
        <f t="shared" si="0"/>
        <v>1207080</v>
      </c>
    </row>
    <row r="32" spans="1:7" ht="25.5" outlineLevel="7" x14ac:dyDescent="0.2">
      <c r="A32" s="17" t="s">
        <v>276</v>
      </c>
      <c r="B32" s="17" t="s">
        <v>272</v>
      </c>
      <c r="C32" s="17" t="s">
        <v>20</v>
      </c>
      <c r="D32" s="17" t="s">
        <v>21</v>
      </c>
      <c r="E32" s="18" t="s">
        <v>10</v>
      </c>
      <c r="F32" s="18" t="s">
        <v>275</v>
      </c>
      <c r="G32" s="19">
        <v>1207080</v>
      </c>
    </row>
    <row r="33" spans="1:7" x14ac:dyDescent="0.2">
      <c r="A33" s="14" t="s">
        <v>262</v>
      </c>
      <c r="B33" s="14" t="s">
        <v>272</v>
      </c>
      <c r="C33" s="14" t="s">
        <v>21</v>
      </c>
      <c r="D33" s="14"/>
      <c r="E33" s="15"/>
      <c r="F33" s="15"/>
      <c r="G33" s="16">
        <f t="shared" ref="G33:G37" si="1">G34</f>
        <v>1560</v>
      </c>
    </row>
    <row r="34" spans="1:7" outlineLevel="1" x14ac:dyDescent="0.2">
      <c r="A34" s="14" t="s">
        <v>23</v>
      </c>
      <c r="B34" s="14" t="s">
        <v>272</v>
      </c>
      <c r="C34" s="14" t="s">
        <v>21</v>
      </c>
      <c r="D34" s="14" t="s">
        <v>20</v>
      </c>
      <c r="E34" s="15"/>
      <c r="F34" s="15"/>
      <c r="G34" s="16">
        <f t="shared" si="1"/>
        <v>1560</v>
      </c>
    </row>
    <row r="35" spans="1:7" ht="38.25" outlineLevel="4" x14ac:dyDescent="0.2">
      <c r="A35" s="14" t="s">
        <v>7</v>
      </c>
      <c r="B35" s="14" t="s">
        <v>272</v>
      </c>
      <c r="C35" s="14" t="s">
        <v>21</v>
      </c>
      <c r="D35" s="14" t="s">
        <v>20</v>
      </c>
      <c r="E35" s="15" t="s">
        <v>6</v>
      </c>
      <c r="F35" s="15"/>
      <c r="G35" s="16">
        <f t="shared" si="1"/>
        <v>1560</v>
      </c>
    </row>
    <row r="36" spans="1:7" ht="38.25" outlineLevel="5" x14ac:dyDescent="0.2">
      <c r="A36" s="14" t="s">
        <v>9</v>
      </c>
      <c r="B36" s="14" t="s">
        <v>272</v>
      </c>
      <c r="C36" s="14" t="s">
        <v>21</v>
      </c>
      <c r="D36" s="14" t="s">
        <v>20</v>
      </c>
      <c r="E36" s="15" t="s">
        <v>8</v>
      </c>
      <c r="F36" s="15"/>
      <c r="G36" s="16">
        <f t="shared" si="1"/>
        <v>1560</v>
      </c>
    </row>
    <row r="37" spans="1:7" ht="25.5" outlineLevel="6" x14ac:dyDescent="0.2">
      <c r="A37" s="14" t="s">
        <v>11</v>
      </c>
      <c r="B37" s="14" t="s">
        <v>272</v>
      </c>
      <c r="C37" s="14" t="s">
        <v>21</v>
      </c>
      <c r="D37" s="14" t="s">
        <v>20</v>
      </c>
      <c r="E37" s="15" t="s">
        <v>10</v>
      </c>
      <c r="F37" s="15"/>
      <c r="G37" s="16">
        <f t="shared" si="1"/>
        <v>1560</v>
      </c>
    </row>
    <row r="38" spans="1:7" ht="63.75" outlineLevel="7" x14ac:dyDescent="0.2">
      <c r="A38" s="17" t="s">
        <v>274</v>
      </c>
      <c r="B38" s="17" t="s">
        <v>272</v>
      </c>
      <c r="C38" s="17" t="s">
        <v>21</v>
      </c>
      <c r="D38" s="17" t="s">
        <v>20</v>
      </c>
      <c r="E38" s="18" t="s">
        <v>10</v>
      </c>
      <c r="F38" s="18" t="s">
        <v>273</v>
      </c>
      <c r="G38" s="19">
        <v>1560</v>
      </c>
    </row>
    <row r="39" spans="1:7" ht="25.5" x14ac:dyDescent="0.2">
      <c r="A39" s="14" t="s">
        <v>264</v>
      </c>
      <c r="B39" s="14" t="s">
        <v>272</v>
      </c>
      <c r="C39" s="14" t="s">
        <v>24</v>
      </c>
      <c r="D39" s="14"/>
      <c r="E39" s="15"/>
      <c r="F39" s="15"/>
      <c r="G39" s="16">
        <f t="shared" ref="G39:G42" si="2">G40</f>
        <v>5824.2</v>
      </c>
    </row>
    <row r="40" spans="1:7" ht="25.5" outlineLevel="1" x14ac:dyDescent="0.2">
      <c r="A40" s="14" t="s">
        <v>25</v>
      </c>
      <c r="B40" s="14" t="s">
        <v>272</v>
      </c>
      <c r="C40" s="14" t="s">
        <v>24</v>
      </c>
      <c r="D40" s="14" t="s">
        <v>3</v>
      </c>
      <c r="E40" s="15"/>
      <c r="F40" s="15"/>
      <c r="G40" s="16">
        <f t="shared" si="2"/>
        <v>5824.2</v>
      </c>
    </row>
    <row r="41" spans="1:7" ht="38.25" outlineLevel="4" x14ac:dyDescent="0.2">
      <c r="A41" s="14" t="s">
        <v>7</v>
      </c>
      <c r="B41" s="14" t="s">
        <v>272</v>
      </c>
      <c r="C41" s="14" t="s">
        <v>24</v>
      </c>
      <c r="D41" s="14" t="s">
        <v>3</v>
      </c>
      <c r="E41" s="15" t="s">
        <v>6</v>
      </c>
      <c r="F41" s="15"/>
      <c r="G41" s="16">
        <f t="shared" si="2"/>
        <v>5824.2</v>
      </c>
    </row>
    <row r="42" spans="1:7" ht="38.25" outlineLevel="5" x14ac:dyDescent="0.2">
      <c r="A42" s="14" t="s">
        <v>9</v>
      </c>
      <c r="B42" s="14" t="s">
        <v>272</v>
      </c>
      <c r="C42" s="14" t="s">
        <v>24</v>
      </c>
      <c r="D42" s="14" t="s">
        <v>3</v>
      </c>
      <c r="E42" s="15" t="s">
        <v>8</v>
      </c>
      <c r="F42" s="15"/>
      <c r="G42" s="16">
        <f t="shared" si="2"/>
        <v>5824.2</v>
      </c>
    </row>
    <row r="43" spans="1:7" ht="25.5" outlineLevel="6" x14ac:dyDescent="0.2">
      <c r="A43" s="14" t="s">
        <v>27</v>
      </c>
      <c r="B43" s="14" t="s">
        <v>272</v>
      </c>
      <c r="C43" s="14" t="s">
        <v>24</v>
      </c>
      <c r="D43" s="14" t="s">
        <v>3</v>
      </c>
      <c r="E43" s="15" t="s">
        <v>26</v>
      </c>
      <c r="F43" s="15"/>
      <c r="G43" s="16">
        <f>G44</f>
        <v>5824.2</v>
      </c>
    </row>
    <row r="44" spans="1:7" ht="25.5" outlineLevel="7" x14ac:dyDescent="0.2">
      <c r="A44" s="20" t="s">
        <v>284</v>
      </c>
      <c r="B44" s="17" t="s">
        <v>272</v>
      </c>
      <c r="C44" s="17" t="s">
        <v>24</v>
      </c>
      <c r="D44" s="17" t="s">
        <v>3</v>
      </c>
      <c r="E44" s="18" t="s">
        <v>26</v>
      </c>
      <c r="F44" s="18" t="s">
        <v>283</v>
      </c>
      <c r="G44" s="19">
        <v>5824.2</v>
      </c>
    </row>
    <row r="45" spans="1:7" ht="38.25" x14ac:dyDescent="0.2">
      <c r="A45" s="14" t="s">
        <v>265</v>
      </c>
      <c r="B45" s="14" t="s">
        <v>272</v>
      </c>
      <c r="C45" s="14" t="s">
        <v>28</v>
      </c>
      <c r="D45" s="14"/>
      <c r="E45" s="15"/>
      <c r="F45" s="15"/>
      <c r="G45" s="16">
        <f>G46</f>
        <v>22721700</v>
      </c>
    </row>
    <row r="46" spans="1:7" ht="38.25" outlineLevel="1" x14ac:dyDescent="0.2">
      <c r="A46" s="14" t="s">
        <v>29</v>
      </c>
      <c r="B46" s="14" t="s">
        <v>272</v>
      </c>
      <c r="C46" s="14" t="s">
        <v>28</v>
      </c>
      <c r="D46" s="14" t="s">
        <v>3</v>
      </c>
      <c r="E46" s="15"/>
      <c r="F46" s="15"/>
      <c r="G46" s="16">
        <f>G47</f>
        <v>22721700</v>
      </c>
    </row>
    <row r="47" spans="1:7" ht="38.25" outlineLevel="4" x14ac:dyDescent="0.2">
      <c r="A47" s="14" t="s">
        <v>7</v>
      </c>
      <c r="B47" s="14" t="s">
        <v>272</v>
      </c>
      <c r="C47" s="14" t="s">
        <v>28</v>
      </c>
      <c r="D47" s="14" t="s">
        <v>3</v>
      </c>
      <c r="E47" s="15" t="s">
        <v>6</v>
      </c>
      <c r="F47" s="15"/>
      <c r="G47" s="16">
        <f>G48</f>
        <v>22721700</v>
      </c>
    </row>
    <row r="48" spans="1:7" ht="38.25" outlineLevel="5" x14ac:dyDescent="0.2">
      <c r="A48" s="14" t="s">
        <v>31</v>
      </c>
      <c r="B48" s="14" t="s">
        <v>272</v>
      </c>
      <c r="C48" s="14" t="s">
        <v>28</v>
      </c>
      <c r="D48" s="14" t="s">
        <v>3</v>
      </c>
      <c r="E48" s="15" t="s">
        <v>30</v>
      </c>
      <c r="F48" s="15"/>
      <c r="G48" s="16">
        <f>G49</f>
        <v>22721700</v>
      </c>
    </row>
    <row r="49" spans="1:7" ht="38.25" outlineLevel="6" x14ac:dyDescent="0.2">
      <c r="A49" s="14" t="s">
        <v>33</v>
      </c>
      <c r="B49" s="14" t="s">
        <v>272</v>
      </c>
      <c r="C49" s="14" t="s">
        <v>28</v>
      </c>
      <c r="D49" s="14" t="s">
        <v>3</v>
      </c>
      <c r="E49" s="15" t="s">
        <v>32</v>
      </c>
      <c r="F49" s="15"/>
      <c r="G49" s="16">
        <f>G50</f>
        <v>22721700</v>
      </c>
    </row>
    <row r="50" spans="1:7" outlineLevel="7" x14ac:dyDescent="0.2">
      <c r="A50" s="17" t="s">
        <v>280</v>
      </c>
      <c r="B50" s="17" t="s">
        <v>272</v>
      </c>
      <c r="C50" s="17" t="s">
        <v>28</v>
      </c>
      <c r="D50" s="17" t="s">
        <v>3</v>
      </c>
      <c r="E50" s="18" t="s">
        <v>32</v>
      </c>
      <c r="F50" s="18" t="s">
        <v>279</v>
      </c>
      <c r="G50" s="19">
        <v>22721700</v>
      </c>
    </row>
    <row r="51" spans="1:7" ht="25.5" x14ac:dyDescent="0.2">
      <c r="A51" s="14" t="s">
        <v>267</v>
      </c>
      <c r="B51" s="14" t="s">
        <v>271</v>
      </c>
      <c r="C51" s="9"/>
      <c r="D51" s="9"/>
      <c r="E51" s="10"/>
      <c r="F51" s="10"/>
      <c r="G51" s="11">
        <f>G52+G114+G131+G177+G190</f>
        <v>188619095.68000001</v>
      </c>
    </row>
    <row r="52" spans="1:7" x14ac:dyDescent="0.2">
      <c r="A52" s="14" t="s">
        <v>257</v>
      </c>
      <c r="B52" s="14" t="s">
        <v>271</v>
      </c>
      <c r="C52" s="14" t="s">
        <v>3</v>
      </c>
      <c r="D52" s="14"/>
      <c r="E52" s="15"/>
      <c r="F52" s="15"/>
      <c r="G52" s="16">
        <f>G53+G57+G61+G72+G78+G83</f>
        <v>59230859.68</v>
      </c>
    </row>
    <row r="53" spans="1:7" ht="38.25" x14ac:dyDescent="0.2">
      <c r="A53" s="14" t="s">
        <v>164</v>
      </c>
      <c r="B53" s="14" t="s">
        <v>271</v>
      </c>
      <c r="C53" s="14" t="s">
        <v>3</v>
      </c>
      <c r="D53" s="14" t="s">
        <v>34</v>
      </c>
      <c r="E53" s="15"/>
      <c r="F53" s="15"/>
      <c r="G53" s="16">
        <f>G54</f>
        <v>3357560</v>
      </c>
    </row>
    <row r="54" spans="1:7" ht="25.5" x14ac:dyDescent="0.2">
      <c r="A54" s="14" t="s">
        <v>162</v>
      </c>
      <c r="B54" s="14" t="s">
        <v>271</v>
      </c>
      <c r="C54" s="14" t="s">
        <v>3</v>
      </c>
      <c r="D54" s="14" t="s">
        <v>34</v>
      </c>
      <c r="E54" s="15" t="s">
        <v>163</v>
      </c>
      <c r="F54" s="15"/>
      <c r="G54" s="16">
        <f>SUM(G55:G56)</f>
        <v>3357560</v>
      </c>
    </row>
    <row r="55" spans="1:7" ht="63.75" x14ac:dyDescent="0.2">
      <c r="A55" s="17" t="s">
        <v>274</v>
      </c>
      <c r="B55" s="17" t="s">
        <v>271</v>
      </c>
      <c r="C55" s="17" t="s">
        <v>3</v>
      </c>
      <c r="D55" s="17" t="s">
        <v>34</v>
      </c>
      <c r="E55" s="18" t="s">
        <v>163</v>
      </c>
      <c r="F55" s="18" t="s">
        <v>273</v>
      </c>
      <c r="G55" s="19">
        <v>3352560</v>
      </c>
    </row>
    <row r="56" spans="1:7" ht="25.5" x14ac:dyDescent="0.2">
      <c r="A56" s="17" t="s">
        <v>276</v>
      </c>
      <c r="B56" s="17" t="s">
        <v>271</v>
      </c>
      <c r="C56" s="17" t="s">
        <v>3</v>
      </c>
      <c r="D56" s="17" t="s">
        <v>34</v>
      </c>
      <c r="E56" s="18" t="s">
        <v>163</v>
      </c>
      <c r="F56" s="18" t="s">
        <v>275</v>
      </c>
      <c r="G56" s="19">
        <v>5000</v>
      </c>
    </row>
    <row r="57" spans="1:7" ht="51" x14ac:dyDescent="0.2">
      <c r="A57" s="14" t="s">
        <v>161</v>
      </c>
      <c r="B57" s="14" t="s">
        <v>271</v>
      </c>
      <c r="C57" s="14" t="s">
        <v>3</v>
      </c>
      <c r="D57" s="14" t="s">
        <v>60</v>
      </c>
      <c r="E57" s="15"/>
      <c r="F57" s="15"/>
      <c r="G57" s="16">
        <f>G58</f>
        <v>2250320</v>
      </c>
    </row>
    <row r="58" spans="1:7" ht="25.5" x14ac:dyDescent="0.2">
      <c r="A58" s="14" t="s">
        <v>159</v>
      </c>
      <c r="B58" s="14" t="s">
        <v>271</v>
      </c>
      <c r="C58" s="14" t="s">
        <v>3</v>
      </c>
      <c r="D58" s="14" t="s">
        <v>60</v>
      </c>
      <c r="E58" s="15" t="s">
        <v>160</v>
      </c>
      <c r="F58" s="15"/>
      <c r="G58" s="16">
        <f>SUM(G59:G60)</f>
        <v>2250320</v>
      </c>
    </row>
    <row r="59" spans="1:7" ht="63.75" x14ac:dyDescent="0.2">
      <c r="A59" s="17" t="s">
        <v>274</v>
      </c>
      <c r="B59" s="17" t="s">
        <v>271</v>
      </c>
      <c r="C59" s="17" t="s">
        <v>3</v>
      </c>
      <c r="D59" s="17" t="s">
        <v>60</v>
      </c>
      <c r="E59" s="18" t="s">
        <v>160</v>
      </c>
      <c r="F59" s="18" t="s">
        <v>273</v>
      </c>
      <c r="G59" s="19">
        <v>2232320</v>
      </c>
    </row>
    <row r="60" spans="1:7" ht="25.5" x14ac:dyDescent="0.2">
      <c r="A60" s="17" t="s">
        <v>276</v>
      </c>
      <c r="B60" s="17" t="s">
        <v>271</v>
      </c>
      <c r="C60" s="17" t="s">
        <v>3</v>
      </c>
      <c r="D60" s="17" t="s">
        <v>60</v>
      </c>
      <c r="E60" s="18" t="s">
        <v>160</v>
      </c>
      <c r="F60" s="18" t="s">
        <v>275</v>
      </c>
      <c r="G60" s="19">
        <v>18000</v>
      </c>
    </row>
    <row r="61" spans="1:7" ht="51" x14ac:dyDescent="0.2">
      <c r="A61" s="14" t="s">
        <v>154</v>
      </c>
      <c r="B61" s="14" t="s">
        <v>271</v>
      </c>
      <c r="C61" s="14" t="s">
        <v>3</v>
      </c>
      <c r="D61" s="14" t="s">
        <v>20</v>
      </c>
      <c r="E61" s="15"/>
      <c r="F61" s="15"/>
      <c r="G61" s="16">
        <f>G62</f>
        <v>49249179.68</v>
      </c>
    </row>
    <row r="62" spans="1:7" ht="38.25" x14ac:dyDescent="0.2">
      <c r="A62" s="14" t="s">
        <v>38</v>
      </c>
      <c r="B62" s="14" t="s">
        <v>271</v>
      </c>
      <c r="C62" s="14" t="s">
        <v>3</v>
      </c>
      <c r="D62" s="14" t="s">
        <v>20</v>
      </c>
      <c r="E62" s="15" t="s">
        <v>39</v>
      </c>
      <c r="F62" s="15"/>
      <c r="G62" s="16">
        <f>G63</f>
        <v>49249179.68</v>
      </c>
    </row>
    <row r="63" spans="1:7" ht="51" x14ac:dyDescent="0.2">
      <c r="A63" s="14" t="s">
        <v>36</v>
      </c>
      <c r="B63" s="14" t="s">
        <v>271</v>
      </c>
      <c r="C63" s="14" t="s">
        <v>3</v>
      </c>
      <c r="D63" s="14" t="s">
        <v>20</v>
      </c>
      <c r="E63" s="15" t="s">
        <v>37</v>
      </c>
      <c r="F63" s="15"/>
      <c r="G63" s="16">
        <f>G64+G66+G70</f>
        <v>49249179.68</v>
      </c>
    </row>
    <row r="64" spans="1:7" ht="25.5" x14ac:dyDescent="0.2">
      <c r="A64" s="14" t="s">
        <v>61</v>
      </c>
      <c r="B64" s="14" t="s">
        <v>271</v>
      </c>
      <c r="C64" s="14" t="s">
        <v>3</v>
      </c>
      <c r="D64" s="14" t="s">
        <v>20</v>
      </c>
      <c r="E64" s="15" t="s">
        <v>62</v>
      </c>
      <c r="F64" s="15"/>
      <c r="G64" s="16">
        <f>SUM(G65:G65)</f>
        <v>5000</v>
      </c>
    </row>
    <row r="65" spans="1:7" ht="63.75" x14ac:dyDescent="0.2">
      <c r="A65" s="17" t="s">
        <v>274</v>
      </c>
      <c r="B65" s="17" t="s">
        <v>271</v>
      </c>
      <c r="C65" s="17" t="s">
        <v>3</v>
      </c>
      <c r="D65" s="17" t="s">
        <v>20</v>
      </c>
      <c r="E65" s="18" t="s">
        <v>62</v>
      </c>
      <c r="F65" s="18" t="s">
        <v>273</v>
      </c>
      <c r="G65" s="19">
        <v>5000</v>
      </c>
    </row>
    <row r="66" spans="1:7" ht="25.5" x14ac:dyDescent="0.2">
      <c r="A66" s="14" t="s">
        <v>57</v>
      </c>
      <c r="B66" s="14" t="s">
        <v>271</v>
      </c>
      <c r="C66" s="14" t="s">
        <v>3</v>
      </c>
      <c r="D66" s="14" t="s">
        <v>20</v>
      </c>
      <c r="E66" s="15" t="s">
        <v>58</v>
      </c>
      <c r="F66" s="15"/>
      <c r="G66" s="16">
        <f>SUM(G67:G69)</f>
        <v>48596784</v>
      </c>
    </row>
    <row r="67" spans="1:7" ht="63.75" x14ac:dyDescent="0.2">
      <c r="A67" s="17" t="s">
        <v>274</v>
      </c>
      <c r="B67" s="17" t="s">
        <v>271</v>
      </c>
      <c r="C67" s="17" t="s">
        <v>3</v>
      </c>
      <c r="D67" s="17" t="s">
        <v>20</v>
      </c>
      <c r="E67" s="18" t="s">
        <v>58</v>
      </c>
      <c r="F67" s="18" t="s">
        <v>273</v>
      </c>
      <c r="G67" s="19">
        <f>42795178+900817+100</f>
        <v>43696095</v>
      </c>
    </row>
    <row r="68" spans="1:7" ht="25.5" x14ac:dyDescent="0.2">
      <c r="A68" s="17" t="s">
        <v>276</v>
      </c>
      <c r="B68" s="17" t="s">
        <v>271</v>
      </c>
      <c r="C68" s="17" t="s">
        <v>3</v>
      </c>
      <c r="D68" s="17" t="s">
        <v>20</v>
      </c>
      <c r="E68" s="18" t="s">
        <v>58</v>
      </c>
      <c r="F68" s="18" t="s">
        <v>275</v>
      </c>
      <c r="G68" s="19">
        <v>4615689</v>
      </c>
    </row>
    <row r="69" spans="1:7" x14ac:dyDescent="0.2">
      <c r="A69" s="17" t="s">
        <v>286</v>
      </c>
      <c r="B69" s="17" t="s">
        <v>271</v>
      </c>
      <c r="C69" s="17" t="s">
        <v>3</v>
      </c>
      <c r="D69" s="17" t="s">
        <v>20</v>
      </c>
      <c r="E69" s="18" t="s">
        <v>58</v>
      </c>
      <c r="F69" s="18" t="s">
        <v>285</v>
      </c>
      <c r="G69" s="19">
        <v>285000</v>
      </c>
    </row>
    <row r="70" spans="1:7" ht="63.75" x14ac:dyDescent="0.2">
      <c r="A70" s="14" t="s">
        <v>157</v>
      </c>
      <c r="B70" s="14" t="s">
        <v>271</v>
      </c>
      <c r="C70" s="14" t="s">
        <v>3</v>
      </c>
      <c r="D70" s="14" t="s">
        <v>20</v>
      </c>
      <c r="E70" s="15" t="s">
        <v>158</v>
      </c>
      <c r="F70" s="15"/>
      <c r="G70" s="16">
        <f>G71</f>
        <v>647395.68000000005</v>
      </c>
    </row>
    <row r="71" spans="1:7" ht="63.75" x14ac:dyDescent="0.2">
      <c r="A71" s="17" t="s">
        <v>274</v>
      </c>
      <c r="B71" s="17" t="s">
        <v>271</v>
      </c>
      <c r="C71" s="17" t="s">
        <v>3</v>
      </c>
      <c r="D71" s="17" t="s">
        <v>20</v>
      </c>
      <c r="E71" s="18" t="s">
        <v>158</v>
      </c>
      <c r="F71" s="18" t="s">
        <v>273</v>
      </c>
      <c r="G71" s="19">
        <v>647395.68000000005</v>
      </c>
    </row>
    <row r="72" spans="1:7" x14ac:dyDescent="0.2">
      <c r="A72" s="14" t="s">
        <v>153</v>
      </c>
      <c r="B72" s="14" t="s">
        <v>271</v>
      </c>
      <c r="C72" s="14" t="s">
        <v>3</v>
      </c>
      <c r="D72" s="14" t="s">
        <v>71</v>
      </c>
      <c r="E72" s="15"/>
      <c r="F72" s="15"/>
      <c r="G72" s="16">
        <f>G73</f>
        <v>15600</v>
      </c>
    </row>
    <row r="73" spans="1:7" ht="38.25" x14ac:dyDescent="0.2">
      <c r="A73" s="14" t="s">
        <v>38</v>
      </c>
      <c r="B73" s="14" t="s">
        <v>271</v>
      </c>
      <c r="C73" s="14" t="s">
        <v>3</v>
      </c>
      <c r="D73" s="14" t="s">
        <v>71</v>
      </c>
      <c r="E73" s="15" t="s">
        <v>39</v>
      </c>
      <c r="F73" s="15"/>
      <c r="G73" s="16">
        <f>G74</f>
        <v>15600</v>
      </c>
    </row>
    <row r="74" spans="1:7" ht="51" x14ac:dyDescent="0.2">
      <c r="A74" s="14" t="s">
        <v>36</v>
      </c>
      <c r="B74" s="14" t="s">
        <v>271</v>
      </c>
      <c r="C74" s="14" t="s">
        <v>3</v>
      </c>
      <c r="D74" s="14" t="s">
        <v>71</v>
      </c>
      <c r="E74" s="15" t="s">
        <v>37</v>
      </c>
      <c r="F74" s="15"/>
      <c r="G74" s="16">
        <f t="shared" ref="G74:G75" si="3">G75</f>
        <v>15600</v>
      </c>
    </row>
    <row r="75" spans="1:7" ht="25.5" x14ac:dyDescent="0.2">
      <c r="A75" s="14" t="s">
        <v>57</v>
      </c>
      <c r="B75" s="14" t="s">
        <v>271</v>
      </c>
      <c r="C75" s="14" t="s">
        <v>3</v>
      </c>
      <c r="D75" s="14" t="s">
        <v>71</v>
      </c>
      <c r="E75" s="15" t="s">
        <v>58</v>
      </c>
      <c r="F75" s="15"/>
      <c r="G75" s="16">
        <f t="shared" si="3"/>
        <v>15600</v>
      </c>
    </row>
    <row r="76" spans="1:7" ht="51" x14ac:dyDescent="0.2">
      <c r="A76" s="14" t="s">
        <v>151</v>
      </c>
      <c r="B76" s="14" t="s">
        <v>271</v>
      </c>
      <c r="C76" s="14" t="s">
        <v>3</v>
      </c>
      <c r="D76" s="14" t="s">
        <v>71</v>
      </c>
      <c r="E76" s="15" t="s">
        <v>152</v>
      </c>
      <c r="F76" s="15"/>
      <c r="G76" s="16">
        <f>G77</f>
        <v>15600</v>
      </c>
    </row>
    <row r="77" spans="1:7" ht="25.5" x14ac:dyDescent="0.2">
      <c r="A77" s="17" t="s">
        <v>276</v>
      </c>
      <c r="B77" s="17" t="s">
        <v>271</v>
      </c>
      <c r="C77" s="17" t="s">
        <v>3</v>
      </c>
      <c r="D77" s="17" t="s">
        <v>71</v>
      </c>
      <c r="E77" s="18" t="s">
        <v>152</v>
      </c>
      <c r="F77" s="18" t="s">
        <v>275</v>
      </c>
      <c r="G77" s="19">
        <v>15600</v>
      </c>
    </row>
    <row r="78" spans="1:7" x14ac:dyDescent="0.2">
      <c r="A78" s="14" t="s">
        <v>150</v>
      </c>
      <c r="B78" s="14" t="s">
        <v>271</v>
      </c>
      <c r="C78" s="14" t="s">
        <v>3</v>
      </c>
      <c r="D78" s="14" t="s">
        <v>41</v>
      </c>
      <c r="E78" s="15"/>
      <c r="F78" s="15"/>
      <c r="G78" s="16">
        <f t="shared" ref="G78:G80" si="4">G79</f>
        <v>200000</v>
      </c>
    </row>
    <row r="79" spans="1:7" ht="25.5" x14ac:dyDescent="0.2">
      <c r="A79" s="14" t="s">
        <v>127</v>
      </c>
      <c r="B79" s="14" t="s">
        <v>271</v>
      </c>
      <c r="C79" s="14" t="s">
        <v>3</v>
      </c>
      <c r="D79" s="14" t="s">
        <v>41</v>
      </c>
      <c r="E79" s="15" t="s">
        <v>128</v>
      </c>
      <c r="F79" s="15"/>
      <c r="G79" s="16">
        <f t="shared" si="4"/>
        <v>200000</v>
      </c>
    </row>
    <row r="80" spans="1:7" ht="25.5" x14ac:dyDescent="0.2">
      <c r="A80" s="14" t="s">
        <v>119</v>
      </c>
      <c r="B80" s="14" t="s">
        <v>271</v>
      </c>
      <c r="C80" s="14" t="s">
        <v>3</v>
      </c>
      <c r="D80" s="14" t="s">
        <v>41</v>
      </c>
      <c r="E80" s="15" t="s">
        <v>120</v>
      </c>
      <c r="F80" s="15"/>
      <c r="G80" s="16">
        <f t="shared" si="4"/>
        <v>200000</v>
      </c>
    </row>
    <row r="81" spans="1:7" ht="38.25" x14ac:dyDescent="0.2">
      <c r="A81" s="14" t="s">
        <v>148</v>
      </c>
      <c r="B81" s="14" t="s">
        <v>271</v>
      </c>
      <c r="C81" s="14" t="s">
        <v>3</v>
      </c>
      <c r="D81" s="14" t="s">
        <v>41</v>
      </c>
      <c r="E81" s="15" t="s">
        <v>149</v>
      </c>
      <c r="F81" s="15"/>
      <c r="G81" s="16">
        <f>G82</f>
        <v>200000</v>
      </c>
    </row>
    <row r="82" spans="1:7" x14ac:dyDescent="0.2">
      <c r="A82" s="17" t="s">
        <v>286</v>
      </c>
      <c r="B82" s="17" t="s">
        <v>271</v>
      </c>
      <c r="C82" s="17" t="s">
        <v>3</v>
      </c>
      <c r="D82" s="17" t="s">
        <v>41</v>
      </c>
      <c r="E82" s="18" t="s">
        <v>149</v>
      </c>
      <c r="F82" s="18" t="s">
        <v>285</v>
      </c>
      <c r="G82" s="19">
        <v>200000</v>
      </c>
    </row>
    <row r="83" spans="1:7" x14ac:dyDescent="0.2">
      <c r="A83" s="14" t="s">
        <v>129</v>
      </c>
      <c r="B83" s="14" t="s">
        <v>271</v>
      </c>
      <c r="C83" s="14" t="s">
        <v>3</v>
      </c>
      <c r="D83" s="14" t="s">
        <v>24</v>
      </c>
      <c r="E83" s="15"/>
      <c r="F83" s="15"/>
      <c r="G83" s="16">
        <f>G84+G111</f>
        <v>4158200</v>
      </c>
    </row>
    <row r="84" spans="1:7" ht="38.25" x14ac:dyDescent="0.2">
      <c r="A84" s="14" t="s">
        <v>38</v>
      </c>
      <c r="B84" s="14" t="s">
        <v>271</v>
      </c>
      <c r="C84" s="14" t="s">
        <v>3</v>
      </c>
      <c r="D84" s="14" t="s">
        <v>24</v>
      </c>
      <c r="E84" s="15" t="s">
        <v>39</v>
      </c>
      <c r="F84" s="15"/>
      <c r="G84" s="16">
        <f>G85+G104</f>
        <v>4108200</v>
      </c>
    </row>
    <row r="85" spans="1:7" ht="51" x14ac:dyDescent="0.2">
      <c r="A85" s="14" t="s">
        <v>36</v>
      </c>
      <c r="B85" s="14" t="s">
        <v>271</v>
      </c>
      <c r="C85" s="14" t="s">
        <v>3</v>
      </c>
      <c r="D85" s="14" t="s">
        <v>24</v>
      </c>
      <c r="E85" s="15" t="s">
        <v>37</v>
      </c>
      <c r="F85" s="15"/>
      <c r="G85" s="16">
        <f>G86+G90</f>
        <v>3643200</v>
      </c>
    </row>
    <row r="86" spans="1:7" ht="25.5" x14ac:dyDescent="0.2">
      <c r="A86" s="14" t="s">
        <v>146</v>
      </c>
      <c r="B86" s="14" t="s">
        <v>271</v>
      </c>
      <c r="C86" s="14" t="s">
        <v>3</v>
      </c>
      <c r="D86" s="14" t="s">
        <v>24</v>
      </c>
      <c r="E86" s="15" t="s">
        <v>147</v>
      </c>
      <c r="F86" s="15"/>
      <c r="G86" s="16">
        <f>G87</f>
        <v>14600</v>
      </c>
    </row>
    <row r="87" spans="1:7" ht="38.25" x14ac:dyDescent="0.2">
      <c r="A87" s="14" t="s">
        <v>144</v>
      </c>
      <c r="B87" s="14" t="s">
        <v>271</v>
      </c>
      <c r="C87" s="14" t="s">
        <v>3</v>
      </c>
      <c r="D87" s="14" t="s">
        <v>24</v>
      </c>
      <c r="E87" s="15" t="s">
        <v>145</v>
      </c>
      <c r="F87" s="15"/>
      <c r="G87" s="16">
        <f>SUM(G88:G89)</f>
        <v>14600</v>
      </c>
    </row>
    <row r="88" spans="1:7" ht="63.75" x14ac:dyDescent="0.2">
      <c r="A88" s="17" t="s">
        <v>274</v>
      </c>
      <c r="B88" s="17" t="s">
        <v>271</v>
      </c>
      <c r="C88" s="17" t="s">
        <v>3</v>
      </c>
      <c r="D88" s="17" t="s">
        <v>24</v>
      </c>
      <c r="E88" s="18" t="s">
        <v>145</v>
      </c>
      <c r="F88" s="18" t="s">
        <v>273</v>
      </c>
      <c r="G88" s="19">
        <v>14128</v>
      </c>
    </row>
    <row r="89" spans="1:7" ht="25.5" x14ac:dyDescent="0.2">
      <c r="A89" s="17" t="s">
        <v>276</v>
      </c>
      <c r="B89" s="17" t="s">
        <v>271</v>
      </c>
      <c r="C89" s="17" t="s">
        <v>3</v>
      </c>
      <c r="D89" s="17" t="s">
        <v>24</v>
      </c>
      <c r="E89" s="18" t="s">
        <v>145</v>
      </c>
      <c r="F89" s="18" t="s">
        <v>275</v>
      </c>
      <c r="G89" s="19">
        <v>472</v>
      </c>
    </row>
    <row r="90" spans="1:7" ht="25.5" x14ac:dyDescent="0.2">
      <c r="A90" s="14" t="s">
        <v>57</v>
      </c>
      <c r="B90" s="14" t="s">
        <v>271</v>
      </c>
      <c r="C90" s="14" t="s">
        <v>3</v>
      </c>
      <c r="D90" s="14" t="s">
        <v>24</v>
      </c>
      <c r="E90" s="15" t="s">
        <v>58</v>
      </c>
      <c r="F90" s="15"/>
      <c r="G90" s="16">
        <f>G91+G94+G97+G100+G102</f>
        <v>3628600</v>
      </c>
    </row>
    <row r="91" spans="1:7" ht="63.75" x14ac:dyDescent="0.2">
      <c r="A91" s="14" t="s">
        <v>142</v>
      </c>
      <c r="B91" s="14" t="s">
        <v>271</v>
      </c>
      <c r="C91" s="14" t="s">
        <v>3</v>
      </c>
      <c r="D91" s="14" t="s">
        <v>24</v>
      </c>
      <c r="E91" s="15" t="s">
        <v>143</v>
      </c>
      <c r="F91" s="15"/>
      <c r="G91" s="16">
        <f>SUM(G92:G93)</f>
        <v>967500</v>
      </c>
    </row>
    <row r="92" spans="1:7" ht="63.75" x14ac:dyDescent="0.2">
      <c r="A92" s="17" t="s">
        <v>274</v>
      </c>
      <c r="B92" s="17" t="s">
        <v>271</v>
      </c>
      <c r="C92" s="17" t="s">
        <v>3</v>
      </c>
      <c r="D92" s="17" t="s">
        <v>24</v>
      </c>
      <c r="E92" s="18" t="s">
        <v>143</v>
      </c>
      <c r="F92" s="18" t="s">
        <v>273</v>
      </c>
      <c r="G92" s="19">
        <v>886200</v>
      </c>
    </row>
    <row r="93" spans="1:7" ht="25.5" x14ac:dyDescent="0.2">
      <c r="A93" s="17" t="s">
        <v>276</v>
      </c>
      <c r="B93" s="17" t="s">
        <v>271</v>
      </c>
      <c r="C93" s="17" t="s">
        <v>3</v>
      </c>
      <c r="D93" s="17" t="s">
        <v>24</v>
      </c>
      <c r="E93" s="18" t="s">
        <v>143</v>
      </c>
      <c r="F93" s="18" t="s">
        <v>275</v>
      </c>
      <c r="G93" s="19">
        <v>81300</v>
      </c>
    </row>
    <row r="94" spans="1:7" ht="25.5" x14ac:dyDescent="0.2">
      <c r="A94" s="14" t="s">
        <v>140</v>
      </c>
      <c r="B94" s="14" t="s">
        <v>271</v>
      </c>
      <c r="C94" s="14" t="s">
        <v>3</v>
      </c>
      <c r="D94" s="14" t="s">
        <v>24</v>
      </c>
      <c r="E94" s="15" t="s">
        <v>141</v>
      </c>
      <c r="F94" s="15"/>
      <c r="G94" s="16">
        <f>SUM(G95:G96)</f>
        <v>1283100</v>
      </c>
    </row>
    <row r="95" spans="1:7" ht="63.75" x14ac:dyDescent="0.2">
      <c r="A95" s="17" t="s">
        <v>274</v>
      </c>
      <c r="B95" s="17" t="s">
        <v>271</v>
      </c>
      <c r="C95" s="17" t="s">
        <v>3</v>
      </c>
      <c r="D95" s="17" t="s">
        <v>24</v>
      </c>
      <c r="E95" s="18" t="s">
        <v>141</v>
      </c>
      <c r="F95" s="18" t="s">
        <v>273</v>
      </c>
      <c r="G95" s="19">
        <v>1165055</v>
      </c>
    </row>
    <row r="96" spans="1:7" ht="25.5" x14ac:dyDescent="0.2">
      <c r="A96" s="17" t="s">
        <v>276</v>
      </c>
      <c r="B96" s="17" t="s">
        <v>271</v>
      </c>
      <c r="C96" s="17" t="s">
        <v>3</v>
      </c>
      <c r="D96" s="17" t="s">
        <v>24</v>
      </c>
      <c r="E96" s="18" t="s">
        <v>141</v>
      </c>
      <c r="F96" s="18" t="s">
        <v>275</v>
      </c>
      <c r="G96" s="19">
        <v>118045</v>
      </c>
    </row>
    <row r="97" spans="1:7" ht="51" x14ac:dyDescent="0.2">
      <c r="A97" s="14" t="s">
        <v>138</v>
      </c>
      <c r="B97" s="14" t="s">
        <v>271</v>
      </c>
      <c r="C97" s="14" t="s">
        <v>3</v>
      </c>
      <c r="D97" s="14" t="s">
        <v>24</v>
      </c>
      <c r="E97" s="15" t="s">
        <v>139</v>
      </c>
      <c r="F97" s="15"/>
      <c r="G97" s="16">
        <f>SUM(G98:G99)</f>
        <v>1279000</v>
      </c>
    </row>
    <row r="98" spans="1:7" ht="63.75" x14ac:dyDescent="0.2">
      <c r="A98" s="17" t="s">
        <v>274</v>
      </c>
      <c r="B98" s="17" t="s">
        <v>271</v>
      </c>
      <c r="C98" s="17" t="s">
        <v>3</v>
      </c>
      <c r="D98" s="17" t="s">
        <v>24</v>
      </c>
      <c r="E98" s="18" t="s">
        <v>139</v>
      </c>
      <c r="F98" s="18" t="s">
        <v>273</v>
      </c>
      <c r="G98" s="19">
        <v>1161300</v>
      </c>
    </row>
    <row r="99" spans="1:7" ht="25.5" x14ac:dyDescent="0.2">
      <c r="A99" s="17" t="s">
        <v>276</v>
      </c>
      <c r="B99" s="17" t="s">
        <v>271</v>
      </c>
      <c r="C99" s="17" t="s">
        <v>3</v>
      </c>
      <c r="D99" s="17" t="s">
        <v>24</v>
      </c>
      <c r="E99" s="18" t="s">
        <v>139</v>
      </c>
      <c r="F99" s="18" t="s">
        <v>275</v>
      </c>
      <c r="G99" s="19">
        <v>117700</v>
      </c>
    </row>
    <row r="100" spans="1:7" ht="102" x14ac:dyDescent="0.2">
      <c r="A100" s="21" t="s">
        <v>136</v>
      </c>
      <c r="B100" s="21" t="s">
        <v>271</v>
      </c>
      <c r="C100" s="14" t="s">
        <v>3</v>
      </c>
      <c r="D100" s="14" t="s">
        <v>24</v>
      </c>
      <c r="E100" s="15" t="s">
        <v>137</v>
      </c>
      <c r="F100" s="15"/>
      <c r="G100" s="16">
        <f t="shared" ref="G100" si="5">G101</f>
        <v>700</v>
      </c>
    </row>
    <row r="101" spans="1:7" ht="25.5" x14ac:dyDescent="0.2">
      <c r="A101" s="17" t="s">
        <v>276</v>
      </c>
      <c r="B101" s="22" t="s">
        <v>271</v>
      </c>
      <c r="C101" s="17" t="s">
        <v>3</v>
      </c>
      <c r="D101" s="17" t="s">
        <v>24</v>
      </c>
      <c r="E101" s="18" t="s">
        <v>137</v>
      </c>
      <c r="F101" s="18" t="s">
        <v>275</v>
      </c>
      <c r="G101" s="19">
        <v>700</v>
      </c>
    </row>
    <row r="102" spans="1:7" ht="38.25" x14ac:dyDescent="0.2">
      <c r="A102" s="14" t="s">
        <v>134</v>
      </c>
      <c r="B102" s="14" t="s">
        <v>271</v>
      </c>
      <c r="C102" s="14" t="s">
        <v>3</v>
      </c>
      <c r="D102" s="14" t="s">
        <v>24</v>
      </c>
      <c r="E102" s="15" t="s">
        <v>135</v>
      </c>
      <c r="F102" s="15"/>
      <c r="G102" s="16">
        <f t="shared" ref="G102" si="6">G103</f>
        <v>98300</v>
      </c>
    </row>
    <row r="103" spans="1:7" ht="25.5" x14ac:dyDescent="0.2">
      <c r="A103" s="17" t="s">
        <v>276</v>
      </c>
      <c r="B103" s="17" t="s">
        <v>271</v>
      </c>
      <c r="C103" s="17" t="s">
        <v>3</v>
      </c>
      <c r="D103" s="17" t="s">
        <v>24</v>
      </c>
      <c r="E103" s="18" t="s">
        <v>135</v>
      </c>
      <c r="F103" s="18" t="s">
        <v>275</v>
      </c>
      <c r="G103" s="19">
        <v>98300</v>
      </c>
    </row>
    <row r="104" spans="1:7" ht="25.5" x14ac:dyDescent="0.2">
      <c r="A104" s="14" t="s">
        <v>72</v>
      </c>
      <c r="B104" s="14" t="s">
        <v>271</v>
      </c>
      <c r="C104" s="14" t="s">
        <v>3</v>
      </c>
      <c r="D104" s="14" t="s">
        <v>24</v>
      </c>
      <c r="E104" s="15" t="s">
        <v>73</v>
      </c>
      <c r="F104" s="15"/>
      <c r="G104" s="16">
        <f>G105+G107+G109</f>
        <v>465000</v>
      </c>
    </row>
    <row r="105" spans="1:7" ht="51" x14ac:dyDescent="0.2">
      <c r="A105" s="14" t="s">
        <v>132</v>
      </c>
      <c r="B105" s="14" t="s">
        <v>271</v>
      </c>
      <c r="C105" s="14" t="s">
        <v>3</v>
      </c>
      <c r="D105" s="14" t="s">
        <v>24</v>
      </c>
      <c r="E105" s="15" t="s">
        <v>133</v>
      </c>
      <c r="F105" s="15"/>
      <c r="G105" s="16">
        <f t="shared" ref="G105" si="7">G106</f>
        <v>385000</v>
      </c>
    </row>
    <row r="106" spans="1:7" ht="25.5" x14ac:dyDescent="0.2">
      <c r="A106" s="17" t="s">
        <v>276</v>
      </c>
      <c r="B106" s="17" t="s">
        <v>271</v>
      </c>
      <c r="C106" s="17" t="s">
        <v>3</v>
      </c>
      <c r="D106" s="17" t="s">
        <v>24</v>
      </c>
      <c r="E106" s="18" t="s">
        <v>133</v>
      </c>
      <c r="F106" s="18" t="s">
        <v>275</v>
      </c>
      <c r="G106" s="19">
        <v>385000</v>
      </c>
    </row>
    <row r="107" spans="1:7" ht="51" x14ac:dyDescent="0.2">
      <c r="A107" s="14" t="s">
        <v>130</v>
      </c>
      <c r="B107" s="14" t="s">
        <v>271</v>
      </c>
      <c r="C107" s="14" t="s">
        <v>3</v>
      </c>
      <c r="D107" s="14" t="s">
        <v>24</v>
      </c>
      <c r="E107" s="15" t="s">
        <v>131</v>
      </c>
      <c r="F107" s="15"/>
      <c r="G107" s="16">
        <f t="shared" ref="G107" si="8">G108</f>
        <v>30000</v>
      </c>
    </row>
    <row r="108" spans="1:7" ht="63.75" x14ac:dyDescent="0.2">
      <c r="A108" s="17" t="s">
        <v>274</v>
      </c>
      <c r="B108" s="17" t="s">
        <v>271</v>
      </c>
      <c r="C108" s="17" t="s">
        <v>3</v>
      </c>
      <c r="D108" s="17" t="s">
        <v>24</v>
      </c>
      <c r="E108" s="18" t="s">
        <v>131</v>
      </c>
      <c r="F108" s="18" t="s">
        <v>273</v>
      </c>
      <c r="G108" s="19">
        <v>30000</v>
      </c>
    </row>
    <row r="109" spans="1:7" ht="38.25" x14ac:dyDescent="0.2">
      <c r="A109" s="14" t="s">
        <v>155</v>
      </c>
      <c r="B109" s="14" t="s">
        <v>271</v>
      </c>
      <c r="C109" s="14" t="s">
        <v>3</v>
      </c>
      <c r="D109" s="14" t="s">
        <v>24</v>
      </c>
      <c r="E109" s="15" t="s">
        <v>156</v>
      </c>
      <c r="F109" s="15"/>
      <c r="G109" s="16">
        <f>G110</f>
        <v>50000</v>
      </c>
    </row>
    <row r="110" spans="1:7" ht="25.5" x14ac:dyDescent="0.2">
      <c r="A110" s="17" t="s">
        <v>276</v>
      </c>
      <c r="B110" s="17" t="s">
        <v>271</v>
      </c>
      <c r="C110" s="17" t="s">
        <v>3</v>
      </c>
      <c r="D110" s="17" t="s">
        <v>24</v>
      </c>
      <c r="E110" s="18" t="s">
        <v>156</v>
      </c>
      <c r="F110" s="18" t="s">
        <v>275</v>
      </c>
      <c r="G110" s="19">
        <v>50000</v>
      </c>
    </row>
    <row r="111" spans="1:7" ht="38.25" x14ac:dyDescent="0.2">
      <c r="A111" s="14" t="s">
        <v>51</v>
      </c>
      <c r="B111" s="14" t="s">
        <v>271</v>
      </c>
      <c r="C111" s="14" t="s">
        <v>3</v>
      </c>
      <c r="D111" s="14" t="s">
        <v>24</v>
      </c>
      <c r="E111" s="15" t="s">
        <v>52</v>
      </c>
      <c r="F111" s="18"/>
      <c r="G111" s="16">
        <f>G112</f>
        <v>50000</v>
      </c>
    </row>
    <row r="112" spans="1:7" ht="63.75" x14ac:dyDescent="0.2">
      <c r="A112" s="14" t="s">
        <v>83</v>
      </c>
      <c r="B112" s="17" t="s">
        <v>271</v>
      </c>
      <c r="C112" s="17" t="s">
        <v>3</v>
      </c>
      <c r="D112" s="17" t="s">
        <v>24</v>
      </c>
      <c r="E112" s="15" t="s">
        <v>84</v>
      </c>
      <c r="F112" s="15"/>
      <c r="G112" s="16">
        <f>G113</f>
        <v>50000</v>
      </c>
    </row>
    <row r="113" spans="1:7" x14ac:dyDescent="0.2">
      <c r="A113" s="17" t="s">
        <v>286</v>
      </c>
      <c r="B113" s="17" t="s">
        <v>271</v>
      </c>
      <c r="C113" s="17" t="s">
        <v>3</v>
      </c>
      <c r="D113" s="17" t="s">
        <v>24</v>
      </c>
      <c r="E113" s="18" t="s">
        <v>84</v>
      </c>
      <c r="F113" s="18" t="s">
        <v>285</v>
      </c>
      <c r="G113" s="19">
        <v>50000</v>
      </c>
    </row>
    <row r="114" spans="1:7" ht="25.5" x14ac:dyDescent="0.2">
      <c r="A114" s="8" t="s">
        <v>258</v>
      </c>
      <c r="B114" s="8" t="s">
        <v>271</v>
      </c>
      <c r="C114" s="14" t="s">
        <v>60</v>
      </c>
      <c r="D114" s="14"/>
      <c r="E114" s="15"/>
      <c r="F114" s="15"/>
      <c r="G114" s="16">
        <f>G115</f>
        <v>6105555</v>
      </c>
    </row>
    <row r="115" spans="1:7" ht="38.25" x14ac:dyDescent="0.2">
      <c r="A115" s="14" t="s">
        <v>112</v>
      </c>
      <c r="B115" s="14" t="s">
        <v>271</v>
      </c>
      <c r="C115" s="14" t="s">
        <v>60</v>
      </c>
      <c r="D115" s="14" t="s">
        <v>96</v>
      </c>
      <c r="E115" s="15"/>
      <c r="F115" s="15"/>
      <c r="G115" s="16">
        <f>G116</f>
        <v>6105555</v>
      </c>
    </row>
    <row r="116" spans="1:7" ht="25.5" x14ac:dyDescent="0.2">
      <c r="A116" s="14" t="s">
        <v>127</v>
      </c>
      <c r="B116" s="14" t="s">
        <v>271</v>
      </c>
      <c r="C116" s="14" t="s">
        <v>60</v>
      </c>
      <c r="D116" s="14" t="s">
        <v>96</v>
      </c>
      <c r="E116" s="15" t="s">
        <v>128</v>
      </c>
      <c r="F116" s="15"/>
      <c r="G116" s="16">
        <f>G117+G123+G128</f>
        <v>6105555</v>
      </c>
    </row>
    <row r="117" spans="1:7" ht="25.5" x14ac:dyDescent="0.2">
      <c r="A117" s="14" t="s">
        <v>125</v>
      </c>
      <c r="B117" s="14" t="s">
        <v>271</v>
      </c>
      <c r="C117" s="14" t="s">
        <v>60</v>
      </c>
      <c r="D117" s="14" t="s">
        <v>96</v>
      </c>
      <c r="E117" s="15" t="s">
        <v>126</v>
      </c>
      <c r="F117" s="15"/>
      <c r="G117" s="16">
        <f>G118+G121</f>
        <v>6023555</v>
      </c>
    </row>
    <row r="118" spans="1:7" ht="38.25" x14ac:dyDescent="0.2">
      <c r="A118" s="14" t="s">
        <v>123</v>
      </c>
      <c r="B118" s="14" t="s">
        <v>271</v>
      </c>
      <c r="C118" s="14" t="s">
        <v>60</v>
      </c>
      <c r="D118" s="14" t="s">
        <v>96</v>
      </c>
      <c r="E118" s="15" t="s">
        <v>124</v>
      </c>
      <c r="F118" s="15"/>
      <c r="G118" s="16">
        <f>SUM(G119:G120)</f>
        <v>5763555</v>
      </c>
    </row>
    <row r="119" spans="1:7" ht="63.75" x14ac:dyDescent="0.2">
      <c r="A119" s="17" t="s">
        <v>274</v>
      </c>
      <c r="B119" s="17" t="s">
        <v>271</v>
      </c>
      <c r="C119" s="17" t="s">
        <v>60</v>
      </c>
      <c r="D119" s="17" t="s">
        <v>96</v>
      </c>
      <c r="E119" s="18" t="s">
        <v>124</v>
      </c>
      <c r="F119" s="18" t="s">
        <v>273</v>
      </c>
      <c r="G119" s="19">
        <v>5723555</v>
      </c>
    </row>
    <row r="120" spans="1:7" ht="25.5" x14ac:dyDescent="0.2">
      <c r="A120" s="17" t="s">
        <v>276</v>
      </c>
      <c r="B120" s="17" t="s">
        <v>271</v>
      </c>
      <c r="C120" s="17" t="s">
        <v>60</v>
      </c>
      <c r="D120" s="17" t="s">
        <v>96</v>
      </c>
      <c r="E120" s="18" t="s">
        <v>124</v>
      </c>
      <c r="F120" s="18" t="s">
        <v>275</v>
      </c>
      <c r="G120" s="19">
        <v>40000</v>
      </c>
    </row>
    <row r="121" spans="1:7" ht="38.25" x14ac:dyDescent="0.2">
      <c r="A121" s="14" t="s">
        <v>121</v>
      </c>
      <c r="B121" s="14" t="s">
        <v>271</v>
      </c>
      <c r="C121" s="14" t="s">
        <v>60</v>
      </c>
      <c r="D121" s="14" t="s">
        <v>96</v>
      </c>
      <c r="E121" s="15" t="s">
        <v>122</v>
      </c>
      <c r="F121" s="15"/>
      <c r="G121" s="16">
        <f t="shared" ref="G121" si="9">G122</f>
        <v>260000</v>
      </c>
    </row>
    <row r="122" spans="1:7" ht="25.5" x14ac:dyDescent="0.2">
      <c r="A122" s="17" t="s">
        <v>276</v>
      </c>
      <c r="B122" s="17" t="s">
        <v>271</v>
      </c>
      <c r="C122" s="17" t="s">
        <v>60</v>
      </c>
      <c r="D122" s="17" t="s">
        <v>96</v>
      </c>
      <c r="E122" s="18" t="s">
        <v>122</v>
      </c>
      <c r="F122" s="18" t="s">
        <v>275</v>
      </c>
      <c r="G122" s="19">
        <v>260000</v>
      </c>
    </row>
    <row r="123" spans="1:7" ht="25.5" x14ac:dyDescent="0.2">
      <c r="A123" s="14" t="s">
        <v>119</v>
      </c>
      <c r="B123" s="14" t="s">
        <v>271</v>
      </c>
      <c r="C123" s="14" t="s">
        <v>60</v>
      </c>
      <c r="D123" s="14" t="s">
        <v>96</v>
      </c>
      <c r="E123" s="15" t="s">
        <v>120</v>
      </c>
      <c r="F123" s="15"/>
      <c r="G123" s="16">
        <f>G124+G126</f>
        <v>77000</v>
      </c>
    </row>
    <row r="124" spans="1:7" ht="38.25" x14ac:dyDescent="0.2">
      <c r="A124" s="14" t="s">
        <v>117</v>
      </c>
      <c r="B124" s="14" t="s">
        <v>271</v>
      </c>
      <c r="C124" s="14" t="s">
        <v>60</v>
      </c>
      <c r="D124" s="14" t="s">
        <v>96</v>
      </c>
      <c r="E124" s="15" t="s">
        <v>118</v>
      </c>
      <c r="F124" s="15"/>
      <c r="G124" s="16">
        <f t="shared" ref="G124" si="10">G125</f>
        <v>27000</v>
      </c>
    </row>
    <row r="125" spans="1:7" ht="63.75" x14ac:dyDescent="0.2">
      <c r="A125" s="17" t="s">
        <v>274</v>
      </c>
      <c r="B125" s="17" t="s">
        <v>271</v>
      </c>
      <c r="C125" s="17" t="s">
        <v>60</v>
      </c>
      <c r="D125" s="17" t="s">
        <v>96</v>
      </c>
      <c r="E125" s="18" t="s">
        <v>118</v>
      </c>
      <c r="F125" s="18" t="s">
        <v>273</v>
      </c>
      <c r="G125" s="19">
        <v>27000</v>
      </c>
    </row>
    <row r="126" spans="1:7" ht="51" x14ac:dyDescent="0.2">
      <c r="A126" s="14" t="s">
        <v>115</v>
      </c>
      <c r="B126" s="14" t="s">
        <v>271</v>
      </c>
      <c r="C126" s="14" t="s">
        <v>60</v>
      </c>
      <c r="D126" s="14" t="s">
        <v>96</v>
      </c>
      <c r="E126" s="15" t="s">
        <v>116</v>
      </c>
      <c r="F126" s="15"/>
      <c r="G126" s="16">
        <f t="shared" ref="G126" si="11">G127</f>
        <v>50000</v>
      </c>
    </row>
    <row r="127" spans="1:7" ht="25.5" x14ac:dyDescent="0.2">
      <c r="A127" s="17" t="s">
        <v>276</v>
      </c>
      <c r="B127" s="17" t="s">
        <v>271</v>
      </c>
      <c r="C127" s="17" t="s">
        <v>60</v>
      </c>
      <c r="D127" s="17" t="s">
        <v>96</v>
      </c>
      <c r="E127" s="18" t="s">
        <v>116</v>
      </c>
      <c r="F127" s="18" t="s">
        <v>275</v>
      </c>
      <c r="G127" s="19">
        <v>50000</v>
      </c>
    </row>
    <row r="128" spans="1:7" ht="38.25" x14ac:dyDescent="0.2">
      <c r="A128" s="14" t="s">
        <v>113</v>
      </c>
      <c r="B128" s="14" t="s">
        <v>271</v>
      </c>
      <c r="C128" s="14" t="s">
        <v>60</v>
      </c>
      <c r="D128" s="14" t="s">
        <v>96</v>
      </c>
      <c r="E128" s="15" t="s">
        <v>114</v>
      </c>
      <c r="F128" s="15"/>
      <c r="G128" s="16">
        <f>G129</f>
        <v>5000</v>
      </c>
    </row>
    <row r="129" spans="1:7" ht="38.25" x14ac:dyDescent="0.2">
      <c r="A129" s="14" t="s">
        <v>110</v>
      </c>
      <c r="B129" s="14" t="s">
        <v>271</v>
      </c>
      <c r="C129" s="14" t="s">
        <v>60</v>
      </c>
      <c r="D129" s="14" t="s">
        <v>96</v>
      </c>
      <c r="E129" s="15" t="s">
        <v>111</v>
      </c>
      <c r="F129" s="15"/>
      <c r="G129" s="16">
        <f>G130</f>
        <v>5000</v>
      </c>
    </row>
    <row r="130" spans="1:7" ht="25.5" x14ac:dyDescent="0.2">
      <c r="A130" s="17" t="s">
        <v>276</v>
      </c>
      <c r="B130" s="17" t="s">
        <v>271</v>
      </c>
      <c r="C130" s="17" t="s">
        <v>60</v>
      </c>
      <c r="D130" s="17" t="s">
        <v>96</v>
      </c>
      <c r="E130" s="18" t="s">
        <v>111</v>
      </c>
      <c r="F130" s="18" t="s">
        <v>275</v>
      </c>
      <c r="G130" s="19">
        <v>5000</v>
      </c>
    </row>
    <row r="131" spans="1:7" x14ac:dyDescent="0.2">
      <c r="A131" s="14" t="s">
        <v>259</v>
      </c>
      <c r="B131" s="14" t="s">
        <v>271</v>
      </c>
      <c r="C131" s="14" t="s">
        <v>20</v>
      </c>
      <c r="D131" s="14"/>
      <c r="E131" s="15"/>
      <c r="F131" s="15"/>
      <c r="G131" s="16">
        <f>G132+G139+G145+G150+G155</f>
        <v>91821081</v>
      </c>
    </row>
    <row r="132" spans="1:7" x14ac:dyDescent="0.2">
      <c r="A132" s="14" t="s">
        <v>109</v>
      </c>
      <c r="B132" s="14" t="s">
        <v>271</v>
      </c>
      <c r="C132" s="14" t="s">
        <v>20</v>
      </c>
      <c r="D132" s="14" t="s">
        <v>3</v>
      </c>
      <c r="E132" s="15"/>
      <c r="F132" s="15"/>
      <c r="G132" s="16">
        <f t="shared" ref="G132:G133" si="12">G133</f>
        <v>177300</v>
      </c>
    </row>
    <row r="133" spans="1:7" ht="38.25" x14ac:dyDescent="0.2">
      <c r="A133" s="14" t="s">
        <v>38</v>
      </c>
      <c r="B133" s="14" t="s">
        <v>271</v>
      </c>
      <c r="C133" s="14" t="s">
        <v>20</v>
      </c>
      <c r="D133" s="14" t="s">
        <v>3</v>
      </c>
      <c r="E133" s="15" t="s">
        <v>39</v>
      </c>
      <c r="F133" s="15"/>
      <c r="G133" s="16">
        <f t="shared" si="12"/>
        <v>177300</v>
      </c>
    </row>
    <row r="134" spans="1:7" ht="51" x14ac:dyDescent="0.2">
      <c r="A134" s="14" t="s">
        <v>36</v>
      </c>
      <c r="B134" s="14" t="s">
        <v>271</v>
      </c>
      <c r="C134" s="14" t="s">
        <v>20</v>
      </c>
      <c r="D134" s="14" t="s">
        <v>3</v>
      </c>
      <c r="E134" s="15" t="s">
        <v>37</v>
      </c>
      <c r="F134" s="15"/>
      <c r="G134" s="16">
        <f>G135</f>
        <v>177300</v>
      </c>
    </row>
    <row r="135" spans="1:7" ht="25.5" x14ac:dyDescent="0.2">
      <c r="A135" s="14" t="s">
        <v>57</v>
      </c>
      <c r="B135" s="14" t="s">
        <v>271</v>
      </c>
      <c r="C135" s="14" t="s">
        <v>20</v>
      </c>
      <c r="D135" s="14" t="s">
        <v>3</v>
      </c>
      <c r="E135" s="15" t="s">
        <v>58</v>
      </c>
      <c r="F135" s="15"/>
      <c r="G135" s="16">
        <f>G136</f>
        <v>177300</v>
      </c>
    </row>
    <row r="136" spans="1:7" ht="51" x14ac:dyDescent="0.2">
      <c r="A136" s="14" t="s">
        <v>107</v>
      </c>
      <c r="B136" s="14" t="s">
        <v>271</v>
      </c>
      <c r="C136" s="14" t="s">
        <v>20</v>
      </c>
      <c r="D136" s="14" t="s">
        <v>3</v>
      </c>
      <c r="E136" s="15" t="s">
        <v>108</v>
      </c>
      <c r="F136" s="15"/>
      <c r="G136" s="16">
        <f>SUM(G137:G138)</f>
        <v>177300</v>
      </c>
    </row>
    <row r="137" spans="1:7" ht="63.75" x14ac:dyDescent="0.2">
      <c r="A137" s="17" t="s">
        <v>274</v>
      </c>
      <c r="B137" s="17" t="s">
        <v>271</v>
      </c>
      <c r="C137" s="17" t="s">
        <v>20</v>
      </c>
      <c r="D137" s="17" t="s">
        <v>3</v>
      </c>
      <c r="E137" s="18" t="s">
        <v>108</v>
      </c>
      <c r="F137" s="18" t="s">
        <v>273</v>
      </c>
      <c r="G137" s="19">
        <v>150700</v>
      </c>
    </row>
    <row r="138" spans="1:7" ht="25.5" x14ac:dyDescent="0.2">
      <c r="A138" s="17" t="s">
        <v>276</v>
      </c>
      <c r="B138" s="17" t="s">
        <v>271</v>
      </c>
      <c r="C138" s="17" t="s">
        <v>20</v>
      </c>
      <c r="D138" s="17" t="s">
        <v>3</v>
      </c>
      <c r="E138" s="18" t="s">
        <v>108</v>
      </c>
      <c r="F138" s="18" t="s">
        <v>275</v>
      </c>
      <c r="G138" s="19">
        <v>26600</v>
      </c>
    </row>
    <row r="139" spans="1:7" x14ac:dyDescent="0.2">
      <c r="A139" s="14" t="s">
        <v>104</v>
      </c>
      <c r="B139" s="14" t="s">
        <v>271</v>
      </c>
      <c r="C139" s="14" t="s">
        <v>20</v>
      </c>
      <c r="D139" s="14" t="s">
        <v>71</v>
      </c>
      <c r="E139" s="15"/>
      <c r="F139" s="15"/>
      <c r="G139" s="16">
        <f>G140</f>
        <v>253800</v>
      </c>
    </row>
    <row r="140" spans="1:7" ht="38.25" x14ac:dyDescent="0.2">
      <c r="A140" s="14" t="s">
        <v>51</v>
      </c>
      <c r="B140" s="14" t="s">
        <v>271</v>
      </c>
      <c r="C140" s="14" t="s">
        <v>20</v>
      </c>
      <c r="D140" s="14" t="s">
        <v>71</v>
      </c>
      <c r="E140" s="15" t="s">
        <v>52</v>
      </c>
      <c r="F140" s="15"/>
      <c r="G140" s="16">
        <f>G141</f>
        <v>253800</v>
      </c>
    </row>
    <row r="141" spans="1:7" ht="25.5" x14ac:dyDescent="0.2">
      <c r="A141" s="14" t="s">
        <v>49</v>
      </c>
      <c r="B141" s="14" t="s">
        <v>271</v>
      </c>
      <c r="C141" s="14" t="s">
        <v>20</v>
      </c>
      <c r="D141" s="14" t="s">
        <v>71</v>
      </c>
      <c r="E141" s="15" t="s">
        <v>50</v>
      </c>
      <c r="F141" s="15"/>
      <c r="G141" s="16">
        <f t="shared" ref="G141:G142" si="13">G142</f>
        <v>253800</v>
      </c>
    </row>
    <row r="142" spans="1:7" ht="38.25" x14ac:dyDescent="0.2">
      <c r="A142" s="14" t="s">
        <v>105</v>
      </c>
      <c r="B142" s="14" t="s">
        <v>271</v>
      </c>
      <c r="C142" s="14" t="s">
        <v>20</v>
      </c>
      <c r="D142" s="14" t="s">
        <v>71</v>
      </c>
      <c r="E142" s="15" t="s">
        <v>106</v>
      </c>
      <c r="F142" s="15"/>
      <c r="G142" s="16">
        <f t="shared" si="13"/>
        <v>253800</v>
      </c>
    </row>
    <row r="143" spans="1:7" ht="51" x14ac:dyDescent="0.2">
      <c r="A143" s="14" t="s">
        <v>102</v>
      </c>
      <c r="B143" s="14" t="s">
        <v>271</v>
      </c>
      <c r="C143" s="14" t="s">
        <v>20</v>
      </c>
      <c r="D143" s="14" t="s">
        <v>71</v>
      </c>
      <c r="E143" s="15" t="s">
        <v>103</v>
      </c>
      <c r="F143" s="15"/>
      <c r="G143" s="16">
        <f>G144</f>
        <v>253800</v>
      </c>
    </row>
    <row r="144" spans="1:7" ht="25.5" x14ac:dyDescent="0.2">
      <c r="A144" s="17" t="s">
        <v>276</v>
      </c>
      <c r="B144" s="17" t="s">
        <v>271</v>
      </c>
      <c r="C144" s="17" t="s">
        <v>20</v>
      </c>
      <c r="D144" s="17" t="s">
        <v>71</v>
      </c>
      <c r="E144" s="18" t="s">
        <v>103</v>
      </c>
      <c r="F144" s="18" t="s">
        <v>275</v>
      </c>
      <c r="G144" s="19">
        <v>253800</v>
      </c>
    </row>
    <row r="145" spans="1:7" x14ac:dyDescent="0.2">
      <c r="A145" s="14" t="s">
        <v>101</v>
      </c>
      <c r="B145" s="14" t="s">
        <v>271</v>
      </c>
      <c r="C145" s="14" t="s">
        <v>20</v>
      </c>
      <c r="D145" s="14" t="s">
        <v>67</v>
      </c>
      <c r="E145" s="15"/>
      <c r="F145" s="15"/>
      <c r="G145" s="16">
        <f>G146</f>
        <v>2700000</v>
      </c>
    </row>
    <row r="146" spans="1:7" ht="38.25" x14ac:dyDescent="0.2">
      <c r="A146" s="14" t="s">
        <v>38</v>
      </c>
      <c r="B146" s="14" t="s">
        <v>271</v>
      </c>
      <c r="C146" s="14" t="s">
        <v>20</v>
      </c>
      <c r="D146" s="14" t="s">
        <v>67</v>
      </c>
      <c r="E146" s="15" t="s">
        <v>39</v>
      </c>
      <c r="F146" s="15"/>
      <c r="G146" s="16">
        <f t="shared" ref="G146:G147" si="14">G147</f>
        <v>2700000</v>
      </c>
    </row>
    <row r="147" spans="1:7" x14ac:dyDescent="0.2">
      <c r="A147" s="14" t="s">
        <v>97</v>
      </c>
      <c r="B147" s="14" t="s">
        <v>271</v>
      </c>
      <c r="C147" s="14" t="s">
        <v>20</v>
      </c>
      <c r="D147" s="14" t="s">
        <v>67</v>
      </c>
      <c r="E147" s="15" t="s">
        <v>98</v>
      </c>
      <c r="F147" s="15"/>
      <c r="G147" s="16">
        <f t="shared" si="14"/>
        <v>2700000</v>
      </c>
    </row>
    <row r="148" spans="1:7" ht="51" x14ac:dyDescent="0.2">
      <c r="A148" s="14" t="s">
        <v>99</v>
      </c>
      <c r="B148" s="14" t="s">
        <v>271</v>
      </c>
      <c r="C148" s="14" t="s">
        <v>20</v>
      </c>
      <c r="D148" s="14" t="s">
        <v>67</v>
      </c>
      <c r="E148" s="15" t="s">
        <v>100</v>
      </c>
      <c r="F148" s="15"/>
      <c r="G148" s="16">
        <f>G149</f>
        <v>2700000</v>
      </c>
    </row>
    <row r="149" spans="1:7" x14ac:dyDescent="0.2">
      <c r="A149" s="17" t="s">
        <v>286</v>
      </c>
      <c r="B149" s="17" t="s">
        <v>271</v>
      </c>
      <c r="C149" s="17" t="s">
        <v>20</v>
      </c>
      <c r="D149" s="17" t="s">
        <v>67</v>
      </c>
      <c r="E149" s="18" t="s">
        <v>100</v>
      </c>
      <c r="F149" s="18" t="s">
        <v>285</v>
      </c>
      <c r="G149" s="19">
        <v>2700000</v>
      </c>
    </row>
    <row r="150" spans="1:7" x14ac:dyDescent="0.2">
      <c r="A150" s="14" t="s">
        <v>95</v>
      </c>
      <c r="B150" s="14" t="s">
        <v>271</v>
      </c>
      <c r="C150" s="14" t="s">
        <v>20</v>
      </c>
      <c r="D150" s="14" t="s">
        <v>96</v>
      </c>
      <c r="E150" s="15"/>
      <c r="F150" s="15"/>
      <c r="G150" s="16">
        <f>G151</f>
        <v>21206600</v>
      </c>
    </row>
    <row r="151" spans="1:7" ht="38.25" x14ac:dyDescent="0.2">
      <c r="A151" s="14" t="s">
        <v>38</v>
      </c>
      <c r="B151" s="14" t="s">
        <v>271</v>
      </c>
      <c r="C151" s="14" t="s">
        <v>20</v>
      </c>
      <c r="D151" s="14" t="s">
        <v>96</v>
      </c>
      <c r="E151" s="15" t="s">
        <v>39</v>
      </c>
      <c r="F151" s="15"/>
      <c r="G151" s="16">
        <f t="shared" ref="G151:G152" si="15">G152</f>
        <v>21206600</v>
      </c>
    </row>
    <row r="152" spans="1:7" x14ac:dyDescent="0.2">
      <c r="A152" s="14" t="s">
        <v>97</v>
      </c>
      <c r="B152" s="14" t="s">
        <v>271</v>
      </c>
      <c r="C152" s="14" t="s">
        <v>20</v>
      </c>
      <c r="D152" s="14" t="s">
        <v>96</v>
      </c>
      <c r="E152" s="15" t="s">
        <v>98</v>
      </c>
      <c r="F152" s="15"/>
      <c r="G152" s="16">
        <f t="shared" si="15"/>
        <v>21206600</v>
      </c>
    </row>
    <row r="153" spans="1:7" ht="25.5" x14ac:dyDescent="0.2">
      <c r="A153" s="14" t="s">
        <v>93</v>
      </c>
      <c r="B153" s="14" t="s">
        <v>271</v>
      </c>
      <c r="C153" s="14" t="s">
        <v>20</v>
      </c>
      <c r="D153" s="14" t="s">
        <v>96</v>
      </c>
      <c r="E153" s="15" t="s">
        <v>94</v>
      </c>
      <c r="F153" s="15"/>
      <c r="G153" s="16">
        <f>G154</f>
        <v>21206600</v>
      </c>
    </row>
    <row r="154" spans="1:7" ht="25.5" x14ac:dyDescent="0.2">
      <c r="A154" s="17" t="s">
        <v>276</v>
      </c>
      <c r="B154" s="17" t="s">
        <v>271</v>
      </c>
      <c r="C154" s="17" t="s">
        <v>20</v>
      </c>
      <c r="D154" s="17" t="s">
        <v>96</v>
      </c>
      <c r="E154" s="18" t="s">
        <v>94</v>
      </c>
      <c r="F154" s="18" t="s">
        <v>275</v>
      </c>
      <c r="G154" s="19">
        <v>21206600</v>
      </c>
    </row>
    <row r="155" spans="1:7" ht="25.5" x14ac:dyDescent="0.2">
      <c r="A155" s="14" t="s">
        <v>74</v>
      </c>
      <c r="B155" s="14" t="s">
        <v>271</v>
      </c>
      <c r="C155" s="14" t="s">
        <v>20</v>
      </c>
      <c r="D155" s="14" t="s">
        <v>35</v>
      </c>
      <c r="E155" s="15"/>
      <c r="F155" s="15"/>
      <c r="G155" s="16">
        <f>G156+G169+G173</f>
        <v>67483381</v>
      </c>
    </row>
    <row r="156" spans="1:7" ht="38.25" x14ac:dyDescent="0.2">
      <c r="A156" s="14" t="s">
        <v>38</v>
      </c>
      <c r="B156" s="14" t="s">
        <v>271</v>
      </c>
      <c r="C156" s="14" t="s">
        <v>20</v>
      </c>
      <c r="D156" s="14" t="s">
        <v>35</v>
      </c>
      <c r="E156" s="15" t="s">
        <v>39</v>
      </c>
      <c r="F156" s="15"/>
      <c r="G156" s="16">
        <f>G157+G164</f>
        <v>67378381</v>
      </c>
    </row>
    <row r="157" spans="1:7" ht="51" x14ac:dyDescent="0.2">
      <c r="A157" s="14" t="s">
        <v>36</v>
      </c>
      <c r="B157" s="14" t="s">
        <v>271</v>
      </c>
      <c r="C157" s="14" t="s">
        <v>20</v>
      </c>
      <c r="D157" s="14" t="s">
        <v>35</v>
      </c>
      <c r="E157" s="15" t="s">
        <v>37</v>
      </c>
      <c r="F157" s="15"/>
      <c r="G157" s="16">
        <f>G158+G160</f>
        <v>48514881</v>
      </c>
    </row>
    <row r="158" spans="1:7" ht="38.25" x14ac:dyDescent="0.2">
      <c r="A158" s="14" t="s">
        <v>91</v>
      </c>
      <c r="B158" s="14" t="s">
        <v>271</v>
      </c>
      <c r="C158" s="14" t="s">
        <v>20</v>
      </c>
      <c r="D158" s="14" t="s">
        <v>35</v>
      </c>
      <c r="E158" s="15" t="s">
        <v>92</v>
      </c>
      <c r="F158" s="15"/>
      <c r="G158" s="16">
        <f>SUM(G159)</f>
        <v>120000</v>
      </c>
    </row>
    <row r="159" spans="1:7" ht="63.75" x14ac:dyDescent="0.2">
      <c r="A159" s="17" t="s">
        <v>274</v>
      </c>
      <c r="B159" s="17" t="s">
        <v>271</v>
      </c>
      <c r="C159" s="17" t="s">
        <v>20</v>
      </c>
      <c r="D159" s="17" t="s">
        <v>35</v>
      </c>
      <c r="E159" s="18" t="s">
        <v>92</v>
      </c>
      <c r="F159" s="18" t="s">
        <v>273</v>
      </c>
      <c r="G159" s="19">
        <v>120000</v>
      </c>
    </row>
    <row r="160" spans="1:7" ht="25.5" x14ac:dyDescent="0.2">
      <c r="A160" s="14" t="s">
        <v>57</v>
      </c>
      <c r="B160" s="14" t="s">
        <v>271</v>
      </c>
      <c r="C160" s="14" t="s">
        <v>20</v>
      </c>
      <c r="D160" s="14" t="s">
        <v>35</v>
      </c>
      <c r="E160" s="15" t="s">
        <v>58</v>
      </c>
      <c r="F160" s="15"/>
      <c r="G160" s="16">
        <f>G161</f>
        <v>48394881</v>
      </c>
    </row>
    <row r="161" spans="1:7" ht="25.5" x14ac:dyDescent="0.2">
      <c r="A161" s="14" t="s">
        <v>57</v>
      </c>
      <c r="B161" s="14" t="s">
        <v>271</v>
      </c>
      <c r="C161" s="14" t="s">
        <v>20</v>
      </c>
      <c r="D161" s="14" t="s">
        <v>35</v>
      </c>
      <c r="E161" s="15" t="s">
        <v>58</v>
      </c>
      <c r="F161" s="15"/>
      <c r="G161" s="16">
        <f>SUM(G162:G163)</f>
        <v>48394881</v>
      </c>
    </row>
    <row r="162" spans="1:7" ht="63.75" x14ac:dyDescent="0.2">
      <c r="A162" s="17" t="s">
        <v>274</v>
      </c>
      <c r="B162" s="17" t="s">
        <v>271</v>
      </c>
      <c r="C162" s="17" t="s">
        <v>20</v>
      </c>
      <c r="D162" s="17" t="s">
        <v>35</v>
      </c>
      <c r="E162" s="18" t="s">
        <v>58</v>
      </c>
      <c r="F162" s="18" t="s">
        <v>273</v>
      </c>
      <c r="G162" s="19">
        <v>47243131</v>
      </c>
    </row>
    <row r="163" spans="1:7" ht="25.5" x14ac:dyDescent="0.2">
      <c r="A163" s="17" t="s">
        <v>276</v>
      </c>
      <c r="B163" s="17" t="s">
        <v>271</v>
      </c>
      <c r="C163" s="17" t="s">
        <v>20</v>
      </c>
      <c r="D163" s="17" t="s">
        <v>35</v>
      </c>
      <c r="E163" s="18" t="s">
        <v>58</v>
      </c>
      <c r="F163" s="18" t="s">
        <v>275</v>
      </c>
      <c r="G163" s="19">
        <v>1151750</v>
      </c>
    </row>
    <row r="164" spans="1:7" ht="25.5" x14ac:dyDescent="0.2">
      <c r="A164" s="14" t="s">
        <v>89</v>
      </c>
      <c r="B164" s="14" t="s">
        <v>271</v>
      </c>
      <c r="C164" s="14" t="s">
        <v>20</v>
      </c>
      <c r="D164" s="14" t="s">
        <v>35</v>
      </c>
      <c r="E164" s="15" t="s">
        <v>90</v>
      </c>
      <c r="F164" s="15"/>
      <c r="G164" s="16">
        <f>G165+G167</f>
        <v>18863500</v>
      </c>
    </row>
    <row r="165" spans="1:7" ht="51" x14ac:dyDescent="0.2">
      <c r="A165" s="14" t="s">
        <v>87</v>
      </c>
      <c r="B165" s="14" t="s">
        <v>271</v>
      </c>
      <c r="C165" s="14" t="s">
        <v>20</v>
      </c>
      <c r="D165" s="14" t="s">
        <v>35</v>
      </c>
      <c r="E165" s="15" t="s">
        <v>88</v>
      </c>
      <c r="F165" s="15"/>
      <c r="G165" s="16">
        <f>G166</f>
        <v>950000</v>
      </c>
    </row>
    <row r="166" spans="1:7" x14ac:dyDescent="0.2">
      <c r="A166" s="17" t="s">
        <v>286</v>
      </c>
      <c r="B166" s="17" t="s">
        <v>271</v>
      </c>
      <c r="C166" s="17" t="s">
        <v>20</v>
      </c>
      <c r="D166" s="17" t="s">
        <v>35</v>
      </c>
      <c r="E166" s="18" t="s">
        <v>88</v>
      </c>
      <c r="F166" s="18" t="s">
        <v>285</v>
      </c>
      <c r="G166" s="19">
        <v>950000</v>
      </c>
    </row>
    <row r="167" spans="1:7" ht="63.75" x14ac:dyDescent="0.2">
      <c r="A167" s="14" t="s">
        <v>85</v>
      </c>
      <c r="B167" s="14" t="s">
        <v>271</v>
      </c>
      <c r="C167" s="14" t="s">
        <v>20</v>
      </c>
      <c r="D167" s="14" t="s">
        <v>35</v>
      </c>
      <c r="E167" s="15" t="s">
        <v>86</v>
      </c>
      <c r="F167" s="15"/>
      <c r="G167" s="16">
        <f>G168</f>
        <v>17913500</v>
      </c>
    </row>
    <row r="168" spans="1:7" x14ac:dyDescent="0.2">
      <c r="A168" s="17" t="s">
        <v>286</v>
      </c>
      <c r="B168" s="17" t="s">
        <v>271</v>
      </c>
      <c r="C168" s="17" t="s">
        <v>20</v>
      </c>
      <c r="D168" s="17" t="s">
        <v>35</v>
      </c>
      <c r="E168" s="18" t="s">
        <v>86</v>
      </c>
      <c r="F168" s="18" t="s">
        <v>285</v>
      </c>
      <c r="G168" s="19">
        <f>3761900+14151600</f>
        <v>17913500</v>
      </c>
    </row>
    <row r="169" spans="1:7" ht="38.25" x14ac:dyDescent="0.2">
      <c r="A169" s="14" t="s">
        <v>51</v>
      </c>
      <c r="B169" s="14" t="s">
        <v>271</v>
      </c>
      <c r="C169" s="14" t="s">
        <v>20</v>
      </c>
      <c r="D169" s="14" t="s">
        <v>35</v>
      </c>
      <c r="E169" s="15" t="s">
        <v>52</v>
      </c>
      <c r="F169" s="15"/>
      <c r="G169" s="16">
        <f>G170</f>
        <v>5000</v>
      </c>
    </row>
    <row r="170" spans="1:7" ht="38.25" x14ac:dyDescent="0.2">
      <c r="A170" s="14" t="s">
        <v>81</v>
      </c>
      <c r="B170" s="14" t="s">
        <v>271</v>
      </c>
      <c r="C170" s="14" t="s">
        <v>20</v>
      </c>
      <c r="D170" s="14" t="s">
        <v>35</v>
      </c>
      <c r="E170" s="15" t="s">
        <v>82</v>
      </c>
      <c r="F170" s="15"/>
      <c r="G170" s="16">
        <f>G171</f>
        <v>5000</v>
      </c>
    </row>
    <row r="171" spans="1:7" ht="38.25" x14ac:dyDescent="0.2">
      <c r="A171" s="14" t="s">
        <v>79</v>
      </c>
      <c r="B171" s="14" t="s">
        <v>271</v>
      </c>
      <c r="C171" s="14" t="s">
        <v>20</v>
      </c>
      <c r="D171" s="14" t="s">
        <v>35</v>
      </c>
      <c r="E171" s="15" t="s">
        <v>80</v>
      </c>
      <c r="F171" s="15"/>
      <c r="G171" s="16">
        <f>G172</f>
        <v>5000</v>
      </c>
    </row>
    <row r="172" spans="1:7" ht="25.5" x14ac:dyDescent="0.2">
      <c r="A172" s="17" t="s">
        <v>276</v>
      </c>
      <c r="B172" s="17" t="s">
        <v>271</v>
      </c>
      <c r="C172" s="17" t="s">
        <v>20</v>
      </c>
      <c r="D172" s="17" t="s">
        <v>35</v>
      </c>
      <c r="E172" s="18" t="s">
        <v>80</v>
      </c>
      <c r="F172" s="18" t="s">
        <v>275</v>
      </c>
      <c r="G172" s="19">
        <v>5000</v>
      </c>
    </row>
    <row r="173" spans="1:7" ht="38.25" x14ac:dyDescent="0.2">
      <c r="A173" s="14" t="s">
        <v>42</v>
      </c>
      <c r="B173" s="14" t="s">
        <v>271</v>
      </c>
      <c r="C173" s="14" t="s">
        <v>20</v>
      </c>
      <c r="D173" s="14" t="s">
        <v>35</v>
      </c>
      <c r="E173" s="15" t="s">
        <v>43</v>
      </c>
      <c r="F173" s="15"/>
      <c r="G173" s="16">
        <f>G174</f>
        <v>100000</v>
      </c>
    </row>
    <row r="174" spans="1:7" ht="38.25" x14ac:dyDescent="0.2">
      <c r="A174" s="14" t="s">
        <v>77</v>
      </c>
      <c r="B174" s="14" t="s">
        <v>271</v>
      </c>
      <c r="C174" s="14" t="s">
        <v>20</v>
      </c>
      <c r="D174" s="14" t="s">
        <v>35</v>
      </c>
      <c r="E174" s="15" t="s">
        <v>78</v>
      </c>
      <c r="F174" s="15"/>
      <c r="G174" s="16">
        <f>G175</f>
        <v>100000</v>
      </c>
    </row>
    <row r="175" spans="1:7" ht="51" x14ac:dyDescent="0.2">
      <c r="A175" s="14" t="s">
        <v>75</v>
      </c>
      <c r="B175" s="14" t="s">
        <v>271</v>
      </c>
      <c r="C175" s="14" t="s">
        <v>20</v>
      </c>
      <c r="D175" s="14" t="s">
        <v>35</v>
      </c>
      <c r="E175" s="15" t="s">
        <v>76</v>
      </c>
      <c r="F175" s="15"/>
      <c r="G175" s="16">
        <f>G176</f>
        <v>100000</v>
      </c>
    </row>
    <row r="176" spans="1:7" ht="25.5" x14ac:dyDescent="0.2">
      <c r="A176" s="17" t="s">
        <v>276</v>
      </c>
      <c r="B176" s="17" t="s">
        <v>271</v>
      </c>
      <c r="C176" s="17" t="s">
        <v>20</v>
      </c>
      <c r="D176" s="17" t="s">
        <v>35</v>
      </c>
      <c r="E176" s="18" t="s">
        <v>76</v>
      </c>
      <c r="F176" s="18" t="s">
        <v>275</v>
      </c>
      <c r="G176" s="19">
        <v>100000</v>
      </c>
    </row>
    <row r="177" spans="1:7" x14ac:dyDescent="0.2">
      <c r="A177" s="14" t="s">
        <v>260</v>
      </c>
      <c r="B177" s="14" t="s">
        <v>271</v>
      </c>
      <c r="C177" s="14" t="s">
        <v>69</v>
      </c>
      <c r="D177" s="14"/>
      <c r="E177" s="15"/>
      <c r="F177" s="15"/>
      <c r="G177" s="16">
        <f>G178+G184</f>
        <v>25190400</v>
      </c>
    </row>
    <row r="178" spans="1:7" x14ac:dyDescent="0.2">
      <c r="A178" s="14" t="s">
        <v>70</v>
      </c>
      <c r="B178" s="14" t="s">
        <v>271</v>
      </c>
      <c r="C178" s="14" t="s">
        <v>69</v>
      </c>
      <c r="D178" s="14" t="s">
        <v>3</v>
      </c>
      <c r="E178" s="15"/>
      <c r="F178" s="15"/>
      <c r="G178" s="16">
        <f>G179</f>
        <v>4014300</v>
      </c>
    </row>
    <row r="179" spans="1:7" ht="38.25" x14ac:dyDescent="0.2">
      <c r="A179" s="14" t="s">
        <v>38</v>
      </c>
      <c r="B179" s="14" t="s">
        <v>271</v>
      </c>
      <c r="C179" s="14" t="s">
        <v>69</v>
      </c>
      <c r="D179" s="14" t="s">
        <v>3</v>
      </c>
      <c r="E179" s="15" t="s">
        <v>39</v>
      </c>
      <c r="F179" s="15"/>
      <c r="G179" s="16">
        <f t="shared" ref="G179:G182" si="16">G180</f>
        <v>4014300</v>
      </c>
    </row>
    <row r="180" spans="1:7" ht="51" x14ac:dyDescent="0.2">
      <c r="A180" s="14" t="s">
        <v>36</v>
      </c>
      <c r="B180" s="14" t="s">
        <v>271</v>
      </c>
      <c r="C180" s="14" t="s">
        <v>69</v>
      </c>
      <c r="D180" s="14" t="s">
        <v>3</v>
      </c>
      <c r="E180" s="15" t="s">
        <v>37</v>
      </c>
      <c r="F180" s="15"/>
      <c r="G180" s="16">
        <f t="shared" si="16"/>
        <v>4014300</v>
      </c>
    </row>
    <row r="181" spans="1:7" ht="25.5" x14ac:dyDescent="0.2">
      <c r="A181" s="14" t="s">
        <v>57</v>
      </c>
      <c r="B181" s="14" t="s">
        <v>271</v>
      </c>
      <c r="C181" s="14" t="s">
        <v>69</v>
      </c>
      <c r="D181" s="14" t="s">
        <v>3</v>
      </c>
      <c r="E181" s="15" t="s">
        <v>58</v>
      </c>
      <c r="F181" s="15"/>
      <c r="G181" s="16">
        <f t="shared" si="16"/>
        <v>4014300</v>
      </c>
    </row>
    <row r="182" spans="1:7" ht="89.25" x14ac:dyDescent="0.2">
      <c r="A182" s="21" t="s">
        <v>64</v>
      </c>
      <c r="B182" s="21" t="s">
        <v>271</v>
      </c>
      <c r="C182" s="14" t="s">
        <v>69</v>
      </c>
      <c r="D182" s="14" t="s">
        <v>3</v>
      </c>
      <c r="E182" s="15" t="s">
        <v>65</v>
      </c>
      <c r="F182" s="15"/>
      <c r="G182" s="16">
        <f t="shared" si="16"/>
        <v>4014300</v>
      </c>
    </row>
    <row r="183" spans="1:7" ht="25.5" x14ac:dyDescent="0.2">
      <c r="A183" s="17" t="s">
        <v>276</v>
      </c>
      <c r="B183" s="22" t="s">
        <v>271</v>
      </c>
      <c r="C183" s="17" t="s">
        <v>69</v>
      </c>
      <c r="D183" s="17" t="s">
        <v>3</v>
      </c>
      <c r="E183" s="18" t="s">
        <v>65</v>
      </c>
      <c r="F183" s="18" t="s">
        <v>275</v>
      </c>
      <c r="G183" s="19">
        <f>843000+3171300</f>
        <v>4014300</v>
      </c>
    </row>
    <row r="184" spans="1:7" x14ac:dyDescent="0.2">
      <c r="A184" s="14" t="s">
        <v>68</v>
      </c>
      <c r="B184" s="14" t="s">
        <v>271</v>
      </c>
      <c r="C184" s="14" t="s">
        <v>69</v>
      </c>
      <c r="D184" s="14" t="s">
        <v>34</v>
      </c>
      <c r="E184" s="15"/>
      <c r="F184" s="15"/>
      <c r="G184" s="16">
        <f>G185</f>
        <v>21176100</v>
      </c>
    </row>
    <row r="185" spans="1:7" ht="38.25" x14ac:dyDescent="0.2">
      <c r="A185" s="14" t="s">
        <v>38</v>
      </c>
      <c r="B185" s="14" t="s">
        <v>271</v>
      </c>
      <c r="C185" s="14" t="s">
        <v>69</v>
      </c>
      <c r="D185" s="14" t="s">
        <v>34</v>
      </c>
      <c r="E185" s="15" t="s">
        <v>39</v>
      </c>
      <c r="F185" s="15"/>
      <c r="G185" s="16">
        <f>G186</f>
        <v>21176100</v>
      </c>
    </row>
    <row r="186" spans="1:7" ht="51" x14ac:dyDescent="0.2">
      <c r="A186" s="14" t="s">
        <v>36</v>
      </c>
      <c r="B186" s="14" t="s">
        <v>271</v>
      </c>
      <c r="C186" s="14" t="s">
        <v>69</v>
      </c>
      <c r="D186" s="14" t="s">
        <v>34</v>
      </c>
      <c r="E186" s="15" t="s">
        <v>37</v>
      </c>
      <c r="F186" s="15"/>
      <c r="G186" s="16">
        <f>G187</f>
        <v>21176100</v>
      </c>
    </row>
    <row r="187" spans="1:7" ht="25.5" x14ac:dyDescent="0.2">
      <c r="A187" s="14" t="s">
        <v>57</v>
      </c>
      <c r="B187" s="14" t="s">
        <v>271</v>
      </c>
      <c r="C187" s="14" t="s">
        <v>69</v>
      </c>
      <c r="D187" s="14" t="s">
        <v>34</v>
      </c>
      <c r="E187" s="15" t="s">
        <v>58</v>
      </c>
      <c r="F187" s="15"/>
      <c r="G187" s="16">
        <f>G188</f>
        <v>21176100</v>
      </c>
    </row>
    <row r="188" spans="1:7" ht="89.25" x14ac:dyDescent="0.2">
      <c r="A188" s="21" t="s">
        <v>64</v>
      </c>
      <c r="B188" s="21" t="s">
        <v>271</v>
      </c>
      <c r="C188" s="14" t="s">
        <v>69</v>
      </c>
      <c r="D188" s="14" t="s">
        <v>34</v>
      </c>
      <c r="E188" s="15" t="s">
        <v>65</v>
      </c>
      <c r="F188" s="15"/>
      <c r="G188" s="16">
        <f>G189</f>
        <v>21176100</v>
      </c>
    </row>
    <row r="189" spans="1:7" ht="25.5" x14ac:dyDescent="0.2">
      <c r="A189" s="17" t="s">
        <v>276</v>
      </c>
      <c r="B189" s="22" t="s">
        <v>271</v>
      </c>
      <c r="C189" s="17" t="s">
        <v>69</v>
      </c>
      <c r="D189" s="17" t="s">
        <v>34</v>
      </c>
      <c r="E189" s="18" t="s">
        <v>65</v>
      </c>
      <c r="F189" s="18" t="s">
        <v>275</v>
      </c>
      <c r="G189" s="19">
        <f>4447000+16729100</f>
        <v>21176100</v>
      </c>
    </row>
    <row r="190" spans="1:7" x14ac:dyDescent="0.2">
      <c r="A190" s="14" t="s">
        <v>262</v>
      </c>
      <c r="B190" s="14" t="s">
        <v>271</v>
      </c>
      <c r="C190" s="14" t="s">
        <v>21</v>
      </c>
      <c r="D190" s="14"/>
      <c r="E190" s="15"/>
      <c r="F190" s="15"/>
      <c r="G190" s="16">
        <f>G191+G196+G203</f>
        <v>6271200</v>
      </c>
    </row>
    <row r="191" spans="1:7" x14ac:dyDescent="0.2">
      <c r="A191" s="14" t="s">
        <v>63</v>
      </c>
      <c r="B191" s="14" t="s">
        <v>271</v>
      </c>
      <c r="C191" s="14" t="s">
        <v>21</v>
      </c>
      <c r="D191" s="14" t="s">
        <v>3</v>
      </c>
      <c r="E191" s="15"/>
      <c r="F191" s="15"/>
      <c r="G191" s="16">
        <f>G192</f>
        <v>3068500</v>
      </c>
    </row>
    <row r="192" spans="1:7" ht="38.25" x14ac:dyDescent="0.2">
      <c r="A192" s="14" t="s">
        <v>38</v>
      </c>
      <c r="B192" s="14" t="s">
        <v>271</v>
      </c>
      <c r="C192" s="14" t="s">
        <v>21</v>
      </c>
      <c r="D192" s="14" t="s">
        <v>3</v>
      </c>
      <c r="E192" s="15" t="s">
        <v>39</v>
      </c>
      <c r="F192" s="15"/>
      <c r="G192" s="16">
        <f>G193</f>
        <v>3068500</v>
      </c>
    </row>
    <row r="193" spans="1:7" ht="51" x14ac:dyDescent="0.2">
      <c r="A193" s="14" t="s">
        <v>36</v>
      </c>
      <c r="B193" s="14" t="s">
        <v>271</v>
      </c>
      <c r="C193" s="14" t="s">
        <v>21</v>
      </c>
      <c r="D193" s="14" t="s">
        <v>3</v>
      </c>
      <c r="E193" s="15" t="s">
        <v>37</v>
      </c>
      <c r="F193" s="15"/>
      <c r="G193" s="16">
        <f>G194</f>
        <v>3068500</v>
      </c>
    </row>
    <row r="194" spans="1:7" ht="25.5" x14ac:dyDescent="0.2">
      <c r="A194" s="14" t="s">
        <v>61</v>
      </c>
      <c r="B194" s="14" t="s">
        <v>271</v>
      </c>
      <c r="C194" s="14" t="s">
        <v>21</v>
      </c>
      <c r="D194" s="14" t="s">
        <v>3</v>
      </c>
      <c r="E194" s="15" t="s">
        <v>62</v>
      </c>
      <c r="F194" s="15"/>
      <c r="G194" s="16">
        <f>G195</f>
        <v>3068500</v>
      </c>
    </row>
    <row r="195" spans="1:7" ht="25.5" x14ac:dyDescent="0.2">
      <c r="A195" s="17" t="s">
        <v>278</v>
      </c>
      <c r="B195" s="17" t="s">
        <v>271</v>
      </c>
      <c r="C195" s="17" t="s">
        <v>21</v>
      </c>
      <c r="D195" s="17" t="s">
        <v>3</v>
      </c>
      <c r="E195" s="18" t="s">
        <v>62</v>
      </c>
      <c r="F195" s="18" t="s">
        <v>277</v>
      </c>
      <c r="G195" s="19">
        <v>3068500</v>
      </c>
    </row>
    <row r="196" spans="1:7" x14ac:dyDescent="0.2">
      <c r="A196" s="14" t="s">
        <v>59</v>
      </c>
      <c r="B196" s="14" t="s">
        <v>271</v>
      </c>
      <c r="C196" s="14" t="s">
        <v>21</v>
      </c>
      <c r="D196" s="14" t="s">
        <v>60</v>
      </c>
      <c r="E196" s="15"/>
      <c r="F196" s="15"/>
      <c r="G196" s="16">
        <f>G197</f>
        <v>1136000</v>
      </c>
    </row>
    <row r="197" spans="1:7" ht="38.25" x14ac:dyDescent="0.2">
      <c r="A197" s="14" t="s">
        <v>38</v>
      </c>
      <c r="B197" s="14" t="s">
        <v>271</v>
      </c>
      <c r="C197" s="14" t="s">
        <v>21</v>
      </c>
      <c r="D197" s="14" t="s">
        <v>60</v>
      </c>
      <c r="E197" s="15" t="s">
        <v>39</v>
      </c>
      <c r="F197" s="15"/>
      <c r="G197" s="16">
        <f>G198</f>
        <v>1136000</v>
      </c>
    </row>
    <row r="198" spans="1:7" ht="51" x14ac:dyDescent="0.2">
      <c r="A198" s="14" t="s">
        <v>36</v>
      </c>
      <c r="B198" s="14" t="s">
        <v>271</v>
      </c>
      <c r="C198" s="14" t="s">
        <v>21</v>
      </c>
      <c r="D198" s="14" t="s">
        <v>60</v>
      </c>
      <c r="E198" s="15" t="s">
        <v>37</v>
      </c>
      <c r="F198" s="15"/>
      <c r="G198" s="16">
        <f>G199</f>
        <v>1136000</v>
      </c>
    </row>
    <row r="199" spans="1:7" ht="25.5" x14ac:dyDescent="0.2">
      <c r="A199" s="14" t="s">
        <v>57</v>
      </c>
      <c r="B199" s="14" t="s">
        <v>271</v>
      </c>
      <c r="C199" s="14" t="s">
        <v>21</v>
      </c>
      <c r="D199" s="14" t="s">
        <v>60</v>
      </c>
      <c r="E199" s="15" t="s">
        <v>58</v>
      </c>
      <c r="F199" s="15"/>
      <c r="G199" s="16">
        <f>G200</f>
        <v>1136000</v>
      </c>
    </row>
    <row r="200" spans="1:7" ht="51" x14ac:dyDescent="0.2">
      <c r="A200" s="14" t="s">
        <v>55</v>
      </c>
      <c r="B200" s="14" t="s">
        <v>271</v>
      </c>
      <c r="C200" s="14" t="s">
        <v>21</v>
      </c>
      <c r="D200" s="14" t="s">
        <v>60</v>
      </c>
      <c r="E200" s="15" t="s">
        <v>56</v>
      </c>
      <c r="F200" s="15"/>
      <c r="G200" s="16">
        <f>SUM(G201:G202)</f>
        <v>1136000</v>
      </c>
    </row>
    <row r="201" spans="1:7" ht="25.5" x14ac:dyDescent="0.2">
      <c r="A201" s="17" t="s">
        <v>276</v>
      </c>
      <c r="B201" s="17" t="s">
        <v>271</v>
      </c>
      <c r="C201" s="17" t="s">
        <v>21</v>
      </c>
      <c r="D201" s="17" t="s">
        <v>60</v>
      </c>
      <c r="E201" s="18" t="s">
        <v>56</v>
      </c>
      <c r="F201" s="18" t="s">
        <v>275</v>
      </c>
      <c r="G201" s="19">
        <v>2000</v>
      </c>
    </row>
    <row r="202" spans="1:7" ht="25.5" x14ac:dyDescent="0.2">
      <c r="A202" s="17" t="s">
        <v>278</v>
      </c>
      <c r="B202" s="17" t="s">
        <v>271</v>
      </c>
      <c r="C202" s="17" t="s">
        <v>21</v>
      </c>
      <c r="D202" s="17" t="s">
        <v>60</v>
      </c>
      <c r="E202" s="18" t="s">
        <v>56</v>
      </c>
      <c r="F202" s="18" t="s">
        <v>277</v>
      </c>
      <c r="G202" s="19">
        <v>1134000</v>
      </c>
    </row>
    <row r="203" spans="1:7" x14ac:dyDescent="0.2">
      <c r="A203" s="14" t="s">
        <v>46</v>
      </c>
      <c r="B203" s="14" t="s">
        <v>271</v>
      </c>
      <c r="C203" s="14" t="s">
        <v>21</v>
      </c>
      <c r="D203" s="14" t="s">
        <v>4</v>
      </c>
      <c r="E203" s="15"/>
      <c r="F203" s="15"/>
      <c r="G203" s="16">
        <f>G204+G213</f>
        <v>2066700</v>
      </c>
    </row>
    <row r="204" spans="1:7" ht="38.25" x14ac:dyDescent="0.2">
      <c r="A204" s="14" t="s">
        <v>38</v>
      </c>
      <c r="B204" s="14" t="s">
        <v>271</v>
      </c>
      <c r="C204" s="14" t="s">
        <v>21</v>
      </c>
      <c r="D204" s="14" t="s">
        <v>4</v>
      </c>
      <c r="E204" s="15" t="s">
        <v>39</v>
      </c>
      <c r="F204" s="15"/>
      <c r="G204" s="16">
        <f>G205</f>
        <v>1896700</v>
      </c>
    </row>
    <row r="205" spans="1:7" ht="51" x14ac:dyDescent="0.2">
      <c r="A205" s="14" t="s">
        <v>36</v>
      </c>
      <c r="B205" s="14" t="s">
        <v>271</v>
      </c>
      <c r="C205" s="14" t="s">
        <v>21</v>
      </c>
      <c r="D205" s="14" t="s">
        <v>4</v>
      </c>
      <c r="E205" s="15" t="s">
        <v>37</v>
      </c>
      <c r="F205" s="15"/>
      <c r="G205" s="16">
        <f>G206</f>
        <v>1896700</v>
      </c>
    </row>
    <row r="206" spans="1:7" ht="25.5" x14ac:dyDescent="0.2">
      <c r="A206" s="14" t="s">
        <v>57</v>
      </c>
      <c r="B206" s="14" t="s">
        <v>271</v>
      </c>
      <c r="C206" s="14" t="s">
        <v>21</v>
      </c>
      <c r="D206" s="14" t="s">
        <v>4</v>
      </c>
      <c r="E206" s="15" t="s">
        <v>58</v>
      </c>
      <c r="F206" s="15"/>
      <c r="G206" s="16">
        <f>G207+G210</f>
        <v>1896700</v>
      </c>
    </row>
    <row r="207" spans="1:7" ht="51" x14ac:dyDescent="0.2">
      <c r="A207" s="14" t="s">
        <v>55</v>
      </c>
      <c r="B207" s="14" t="s">
        <v>271</v>
      </c>
      <c r="C207" s="14" t="s">
        <v>21</v>
      </c>
      <c r="D207" s="14" t="s">
        <v>4</v>
      </c>
      <c r="E207" s="15" t="s">
        <v>56</v>
      </c>
      <c r="F207" s="15"/>
      <c r="G207" s="16">
        <f t="shared" ref="G207" si="17">SUM(G208:G209)</f>
        <v>614900</v>
      </c>
    </row>
    <row r="208" spans="1:7" ht="63.75" x14ac:dyDescent="0.2">
      <c r="A208" s="17" t="s">
        <v>274</v>
      </c>
      <c r="B208" s="17" t="s">
        <v>271</v>
      </c>
      <c r="C208" s="17" t="s">
        <v>21</v>
      </c>
      <c r="D208" s="17" t="s">
        <v>4</v>
      </c>
      <c r="E208" s="18" t="s">
        <v>56</v>
      </c>
      <c r="F208" s="18" t="s">
        <v>273</v>
      </c>
      <c r="G208" s="19">
        <v>586055</v>
      </c>
    </row>
    <row r="209" spans="1:7" ht="25.5" x14ac:dyDescent="0.2">
      <c r="A209" s="17" t="s">
        <v>276</v>
      </c>
      <c r="B209" s="17" t="s">
        <v>271</v>
      </c>
      <c r="C209" s="17" t="s">
        <v>21</v>
      </c>
      <c r="D209" s="17" t="s">
        <v>4</v>
      </c>
      <c r="E209" s="18" t="s">
        <v>56</v>
      </c>
      <c r="F209" s="18" t="s">
        <v>275</v>
      </c>
      <c r="G209" s="19">
        <v>28845</v>
      </c>
    </row>
    <row r="210" spans="1:7" ht="63.75" x14ac:dyDescent="0.2">
      <c r="A210" s="14" t="s">
        <v>53</v>
      </c>
      <c r="B210" s="14" t="s">
        <v>271</v>
      </c>
      <c r="C210" s="14" t="s">
        <v>21</v>
      </c>
      <c r="D210" s="14" t="s">
        <v>4</v>
      </c>
      <c r="E210" s="15" t="s">
        <v>54</v>
      </c>
      <c r="F210" s="15"/>
      <c r="G210" s="16">
        <f>SUM(G211:G212)</f>
        <v>1281800</v>
      </c>
    </row>
    <row r="211" spans="1:7" ht="63.75" x14ac:dyDescent="0.2">
      <c r="A211" s="17" t="s">
        <v>274</v>
      </c>
      <c r="B211" s="17" t="s">
        <v>271</v>
      </c>
      <c r="C211" s="17" t="s">
        <v>21</v>
      </c>
      <c r="D211" s="17" t="s">
        <v>4</v>
      </c>
      <c r="E211" s="18" t="s">
        <v>54</v>
      </c>
      <c r="F211" s="18" t="s">
        <v>273</v>
      </c>
      <c r="G211" s="19">
        <v>1153600</v>
      </c>
    </row>
    <row r="212" spans="1:7" ht="25.5" x14ac:dyDescent="0.2">
      <c r="A212" s="17" t="s">
        <v>276</v>
      </c>
      <c r="B212" s="17" t="s">
        <v>271</v>
      </c>
      <c r="C212" s="17" t="s">
        <v>21</v>
      </c>
      <c r="D212" s="17" t="s">
        <v>4</v>
      </c>
      <c r="E212" s="18" t="s">
        <v>54</v>
      </c>
      <c r="F212" s="18" t="s">
        <v>275</v>
      </c>
      <c r="G212" s="19">
        <v>128200</v>
      </c>
    </row>
    <row r="213" spans="1:7" ht="38.25" x14ac:dyDescent="0.2">
      <c r="A213" s="14" t="s">
        <v>51</v>
      </c>
      <c r="B213" s="14" t="s">
        <v>271</v>
      </c>
      <c r="C213" s="14" t="s">
        <v>21</v>
      </c>
      <c r="D213" s="14" t="s">
        <v>4</v>
      </c>
      <c r="E213" s="15" t="s">
        <v>52</v>
      </c>
      <c r="F213" s="15"/>
      <c r="G213" s="16">
        <f>G214</f>
        <v>170000</v>
      </c>
    </row>
    <row r="214" spans="1:7" ht="25.5" x14ac:dyDescent="0.2">
      <c r="A214" s="14" t="s">
        <v>49</v>
      </c>
      <c r="B214" s="14" t="s">
        <v>271</v>
      </c>
      <c r="C214" s="14" t="s">
        <v>21</v>
      </c>
      <c r="D214" s="14" t="s">
        <v>4</v>
      </c>
      <c r="E214" s="15" t="s">
        <v>50</v>
      </c>
      <c r="F214" s="15"/>
      <c r="G214" s="16">
        <f>G215+G217</f>
        <v>170000</v>
      </c>
    </row>
    <row r="215" spans="1:7" ht="76.5" x14ac:dyDescent="0.2">
      <c r="A215" s="14" t="s">
        <v>47</v>
      </c>
      <c r="B215" s="14" t="s">
        <v>271</v>
      </c>
      <c r="C215" s="14" t="s">
        <v>21</v>
      </c>
      <c r="D215" s="14" t="s">
        <v>4</v>
      </c>
      <c r="E215" s="15" t="s">
        <v>48</v>
      </c>
      <c r="F215" s="15"/>
      <c r="G215" s="16">
        <f>G216</f>
        <v>5000</v>
      </c>
    </row>
    <row r="216" spans="1:7" ht="25.5" x14ac:dyDescent="0.2">
      <c r="A216" s="17" t="s">
        <v>278</v>
      </c>
      <c r="B216" s="17" t="s">
        <v>271</v>
      </c>
      <c r="C216" s="17" t="s">
        <v>21</v>
      </c>
      <c r="D216" s="17" t="s">
        <v>4</v>
      </c>
      <c r="E216" s="18" t="s">
        <v>48</v>
      </c>
      <c r="F216" s="18" t="s">
        <v>277</v>
      </c>
      <c r="G216" s="19">
        <v>5000</v>
      </c>
    </row>
    <row r="217" spans="1:7" ht="38.25" x14ac:dyDescent="0.2">
      <c r="A217" s="14" t="s">
        <v>44</v>
      </c>
      <c r="B217" s="14" t="s">
        <v>271</v>
      </c>
      <c r="C217" s="14" t="s">
        <v>21</v>
      </c>
      <c r="D217" s="14" t="s">
        <v>4</v>
      </c>
      <c r="E217" s="15" t="s">
        <v>45</v>
      </c>
      <c r="F217" s="15"/>
      <c r="G217" s="16">
        <f>SUM(G218:G219)</f>
        <v>165000</v>
      </c>
    </row>
    <row r="218" spans="1:7" ht="63.75" x14ac:dyDescent="0.2">
      <c r="A218" s="17" t="s">
        <v>274</v>
      </c>
      <c r="B218" s="17" t="s">
        <v>271</v>
      </c>
      <c r="C218" s="17" t="s">
        <v>21</v>
      </c>
      <c r="D218" s="17" t="s">
        <v>4</v>
      </c>
      <c r="E218" s="18" t="s">
        <v>45</v>
      </c>
      <c r="F218" s="18" t="s">
        <v>273</v>
      </c>
      <c r="G218" s="19">
        <v>42000</v>
      </c>
    </row>
    <row r="219" spans="1:7" ht="25.5" x14ac:dyDescent="0.2">
      <c r="A219" s="17" t="s">
        <v>278</v>
      </c>
      <c r="B219" s="17" t="s">
        <v>271</v>
      </c>
      <c r="C219" s="17" t="s">
        <v>21</v>
      </c>
      <c r="D219" s="17" t="s">
        <v>4</v>
      </c>
      <c r="E219" s="18" t="s">
        <v>45</v>
      </c>
      <c r="F219" s="18" t="s">
        <v>277</v>
      </c>
      <c r="G219" s="19">
        <v>123000</v>
      </c>
    </row>
    <row r="220" spans="1:7" ht="51" x14ac:dyDescent="0.2">
      <c r="A220" s="14" t="s">
        <v>268</v>
      </c>
      <c r="B220" s="14">
        <v>957</v>
      </c>
      <c r="C220" s="9"/>
      <c r="D220" s="9"/>
      <c r="E220" s="10"/>
      <c r="F220" s="10"/>
      <c r="G220" s="11">
        <f>G221+G249</f>
        <v>49473800</v>
      </c>
    </row>
    <row r="221" spans="1:7" x14ac:dyDescent="0.2">
      <c r="A221" s="14" t="s">
        <v>261</v>
      </c>
      <c r="B221" s="14">
        <v>957</v>
      </c>
      <c r="C221" s="14" t="s">
        <v>67</v>
      </c>
      <c r="D221" s="14"/>
      <c r="E221" s="15"/>
      <c r="F221" s="15"/>
      <c r="G221" s="16">
        <f>G222+G244</f>
        <v>49323800</v>
      </c>
    </row>
    <row r="222" spans="1:7" x14ac:dyDescent="0.2">
      <c r="A222" s="14" t="s">
        <v>66</v>
      </c>
      <c r="B222" s="14">
        <v>957</v>
      </c>
      <c r="C222" s="14" t="s">
        <v>67</v>
      </c>
      <c r="D222" s="14" t="s">
        <v>3</v>
      </c>
      <c r="E222" s="15"/>
      <c r="F222" s="15"/>
      <c r="G222" s="16">
        <f>G223</f>
        <v>46279643</v>
      </c>
    </row>
    <row r="223" spans="1:7" ht="38.25" x14ac:dyDescent="0.2">
      <c r="A223" s="14" t="s">
        <v>166</v>
      </c>
      <c r="B223" s="14">
        <v>957</v>
      </c>
      <c r="C223" s="14" t="s">
        <v>67</v>
      </c>
      <c r="D223" s="14" t="s">
        <v>3</v>
      </c>
      <c r="E223" s="15" t="s">
        <v>165</v>
      </c>
      <c r="F223" s="15"/>
      <c r="G223" s="16">
        <f>G224+G232+G238</f>
        <v>46279643</v>
      </c>
    </row>
    <row r="224" spans="1:7" ht="38.25" x14ac:dyDescent="0.2">
      <c r="A224" s="14" t="s">
        <v>168</v>
      </c>
      <c r="B224" s="14">
        <v>957</v>
      </c>
      <c r="C224" s="14" t="s">
        <v>67</v>
      </c>
      <c r="D224" s="14" t="s">
        <v>3</v>
      </c>
      <c r="E224" s="15" t="s">
        <v>167</v>
      </c>
      <c r="F224" s="15"/>
      <c r="G224" s="16">
        <f>G225++G229</f>
        <v>18569168</v>
      </c>
    </row>
    <row r="225" spans="1:7" ht="38.25" x14ac:dyDescent="0.2">
      <c r="A225" s="14" t="s">
        <v>170</v>
      </c>
      <c r="B225" s="14">
        <v>957</v>
      </c>
      <c r="C225" s="14" t="s">
        <v>67</v>
      </c>
      <c r="D225" s="14" t="s">
        <v>3</v>
      </c>
      <c r="E225" s="15" t="s">
        <v>169</v>
      </c>
      <c r="F225" s="15"/>
      <c r="G225" s="16">
        <f>SUM(G226:G228)</f>
        <v>18552168</v>
      </c>
    </row>
    <row r="226" spans="1:7" ht="63.75" x14ac:dyDescent="0.2">
      <c r="A226" s="17" t="s">
        <v>274</v>
      </c>
      <c r="B226" s="17">
        <v>957</v>
      </c>
      <c r="C226" s="17" t="s">
        <v>67</v>
      </c>
      <c r="D226" s="17" t="s">
        <v>3</v>
      </c>
      <c r="E226" s="18" t="s">
        <v>169</v>
      </c>
      <c r="F226" s="18" t="s">
        <v>273</v>
      </c>
      <c r="G226" s="19">
        <v>17188576</v>
      </c>
    </row>
    <row r="227" spans="1:7" ht="25.5" x14ac:dyDescent="0.2">
      <c r="A227" s="17" t="s">
        <v>276</v>
      </c>
      <c r="B227" s="17">
        <v>957</v>
      </c>
      <c r="C227" s="17" t="s">
        <v>67</v>
      </c>
      <c r="D227" s="17" t="s">
        <v>3</v>
      </c>
      <c r="E227" s="18" t="s">
        <v>169</v>
      </c>
      <c r="F227" s="18" t="s">
        <v>275</v>
      </c>
      <c r="G227" s="19">
        <v>1357592</v>
      </c>
    </row>
    <row r="228" spans="1:7" x14ac:dyDescent="0.2">
      <c r="A228" s="17" t="s">
        <v>286</v>
      </c>
      <c r="B228" s="17">
        <v>957</v>
      </c>
      <c r="C228" s="17" t="s">
        <v>67</v>
      </c>
      <c r="D228" s="17" t="s">
        <v>3</v>
      </c>
      <c r="E228" s="18" t="s">
        <v>169</v>
      </c>
      <c r="F228" s="18" t="s">
        <v>285</v>
      </c>
      <c r="G228" s="19">
        <v>6000</v>
      </c>
    </row>
    <row r="229" spans="1:7" ht="25.5" x14ac:dyDescent="0.2">
      <c r="A229" s="14" t="s">
        <v>172</v>
      </c>
      <c r="B229" s="14">
        <v>957</v>
      </c>
      <c r="C229" s="14" t="s">
        <v>67</v>
      </c>
      <c r="D229" s="14" t="s">
        <v>3</v>
      </c>
      <c r="E229" s="15" t="s">
        <v>171</v>
      </c>
      <c r="F229" s="15"/>
      <c r="G229" s="16">
        <f>G230</f>
        <v>17000</v>
      </c>
    </row>
    <row r="230" spans="1:7" ht="51" x14ac:dyDescent="0.2">
      <c r="A230" s="14" t="s">
        <v>174</v>
      </c>
      <c r="B230" s="14">
        <v>957</v>
      </c>
      <c r="C230" s="14" t="s">
        <v>67</v>
      </c>
      <c r="D230" s="14" t="s">
        <v>3</v>
      </c>
      <c r="E230" s="15" t="s">
        <v>173</v>
      </c>
      <c r="F230" s="15"/>
      <c r="G230" s="16">
        <f>G231</f>
        <v>17000</v>
      </c>
    </row>
    <row r="231" spans="1:7" ht="25.5" x14ac:dyDescent="0.2">
      <c r="A231" s="17" t="s">
        <v>276</v>
      </c>
      <c r="B231" s="17">
        <v>957</v>
      </c>
      <c r="C231" s="17" t="s">
        <v>67</v>
      </c>
      <c r="D231" s="17" t="s">
        <v>3</v>
      </c>
      <c r="E231" s="18" t="s">
        <v>173</v>
      </c>
      <c r="F231" s="18" t="s">
        <v>275</v>
      </c>
      <c r="G231" s="19">
        <f>3600+13400</f>
        <v>17000</v>
      </c>
    </row>
    <row r="232" spans="1:7" ht="25.5" x14ac:dyDescent="0.2">
      <c r="A232" s="14" t="s">
        <v>176</v>
      </c>
      <c r="B232" s="14">
        <v>957</v>
      </c>
      <c r="C232" s="14" t="s">
        <v>67</v>
      </c>
      <c r="D232" s="14" t="s">
        <v>3</v>
      </c>
      <c r="E232" s="15" t="s">
        <v>175</v>
      </c>
      <c r="F232" s="15"/>
      <c r="G232" s="16">
        <f>G233</f>
        <v>2480376</v>
      </c>
    </row>
    <row r="233" spans="1:7" ht="38.25" x14ac:dyDescent="0.2">
      <c r="A233" s="14" t="s">
        <v>178</v>
      </c>
      <c r="B233" s="14">
        <v>957</v>
      </c>
      <c r="C233" s="14" t="s">
        <v>67</v>
      </c>
      <c r="D233" s="14" t="s">
        <v>3</v>
      </c>
      <c r="E233" s="15" t="s">
        <v>177</v>
      </c>
      <c r="F233" s="15"/>
      <c r="G233" s="16">
        <f>G234</f>
        <v>2480376</v>
      </c>
    </row>
    <row r="234" spans="1:7" ht="38.25" x14ac:dyDescent="0.2">
      <c r="A234" s="14" t="s">
        <v>178</v>
      </c>
      <c r="B234" s="14">
        <v>957</v>
      </c>
      <c r="C234" s="14" t="s">
        <v>67</v>
      </c>
      <c r="D234" s="14" t="s">
        <v>3</v>
      </c>
      <c r="E234" s="15" t="s">
        <v>177</v>
      </c>
      <c r="F234" s="15"/>
      <c r="G234" s="16">
        <f>SUM(G235:G237)</f>
        <v>2480376</v>
      </c>
    </row>
    <row r="235" spans="1:7" ht="63.75" x14ac:dyDescent="0.2">
      <c r="A235" s="17" t="s">
        <v>274</v>
      </c>
      <c r="B235" s="17">
        <v>957</v>
      </c>
      <c r="C235" s="17" t="s">
        <v>67</v>
      </c>
      <c r="D235" s="17" t="s">
        <v>3</v>
      </c>
      <c r="E235" s="18" t="s">
        <v>177</v>
      </c>
      <c r="F235" s="18" t="s">
        <v>273</v>
      </c>
      <c r="G235" s="19">
        <v>2066938</v>
      </c>
    </row>
    <row r="236" spans="1:7" ht="25.5" x14ac:dyDescent="0.2">
      <c r="A236" s="17" t="s">
        <v>276</v>
      </c>
      <c r="B236" s="17">
        <v>957</v>
      </c>
      <c r="C236" s="17" t="s">
        <v>67</v>
      </c>
      <c r="D236" s="17" t="s">
        <v>3</v>
      </c>
      <c r="E236" s="18" t="s">
        <v>177</v>
      </c>
      <c r="F236" s="18" t="s">
        <v>275</v>
      </c>
      <c r="G236" s="19">
        <v>402438</v>
      </c>
    </row>
    <row r="237" spans="1:7" x14ac:dyDescent="0.2">
      <c r="A237" s="17" t="s">
        <v>286</v>
      </c>
      <c r="B237" s="17">
        <v>957</v>
      </c>
      <c r="C237" s="17" t="s">
        <v>67</v>
      </c>
      <c r="D237" s="17" t="s">
        <v>3</v>
      </c>
      <c r="E237" s="18" t="s">
        <v>177</v>
      </c>
      <c r="F237" s="18" t="s">
        <v>285</v>
      </c>
      <c r="G237" s="19">
        <v>11000</v>
      </c>
    </row>
    <row r="238" spans="1:7" ht="25.5" x14ac:dyDescent="0.2">
      <c r="A238" s="14" t="s">
        <v>180</v>
      </c>
      <c r="B238" s="14">
        <v>957</v>
      </c>
      <c r="C238" s="14" t="s">
        <v>67</v>
      </c>
      <c r="D238" s="14" t="s">
        <v>3</v>
      </c>
      <c r="E238" s="15" t="s">
        <v>179</v>
      </c>
      <c r="F238" s="15"/>
      <c r="G238" s="16">
        <f>G239</f>
        <v>25230099</v>
      </c>
    </row>
    <row r="239" spans="1:7" ht="51" x14ac:dyDescent="0.2">
      <c r="A239" s="14" t="s">
        <v>182</v>
      </c>
      <c r="B239" s="14">
        <v>957</v>
      </c>
      <c r="C239" s="14" t="s">
        <v>67</v>
      </c>
      <c r="D239" s="14" t="s">
        <v>3</v>
      </c>
      <c r="E239" s="15" t="s">
        <v>181</v>
      </c>
      <c r="F239" s="15"/>
      <c r="G239" s="16">
        <f>G240</f>
        <v>25230099</v>
      </c>
    </row>
    <row r="240" spans="1:7" ht="51" x14ac:dyDescent="0.2">
      <c r="A240" s="14" t="s">
        <v>182</v>
      </c>
      <c r="B240" s="14">
        <v>957</v>
      </c>
      <c r="C240" s="14" t="s">
        <v>67</v>
      </c>
      <c r="D240" s="14" t="s">
        <v>3</v>
      </c>
      <c r="E240" s="15" t="s">
        <v>181</v>
      </c>
      <c r="F240" s="15"/>
      <c r="G240" s="16">
        <f>SUM(G241:G243)</f>
        <v>25230099</v>
      </c>
    </row>
    <row r="241" spans="1:7" ht="63.75" x14ac:dyDescent="0.2">
      <c r="A241" s="17" t="s">
        <v>274</v>
      </c>
      <c r="B241" s="17">
        <v>957</v>
      </c>
      <c r="C241" s="17" t="s">
        <v>67</v>
      </c>
      <c r="D241" s="17" t="s">
        <v>3</v>
      </c>
      <c r="E241" s="18" t="s">
        <v>181</v>
      </c>
      <c r="F241" s="18" t="s">
        <v>273</v>
      </c>
      <c r="G241" s="19">
        <v>22699791</v>
      </c>
    </row>
    <row r="242" spans="1:7" ht="25.5" x14ac:dyDescent="0.2">
      <c r="A242" s="17" t="s">
        <v>276</v>
      </c>
      <c r="B242" s="17">
        <v>957</v>
      </c>
      <c r="C242" s="17" t="s">
        <v>67</v>
      </c>
      <c r="D242" s="17" t="s">
        <v>3</v>
      </c>
      <c r="E242" s="18" t="s">
        <v>181</v>
      </c>
      <c r="F242" s="18" t="s">
        <v>275</v>
      </c>
      <c r="G242" s="19">
        <v>2325308</v>
      </c>
    </row>
    <row r="243" spans="1:7" x14ac:dyDescent="0.2">
      <c r="A243" s="17" t="s">
        <v>286</v>
      </c>
      <c r="B243" s="17">
        <v>957</v>
      </c>
      <c r="C243" s="17" t="s">
        <v>67</v>
      </c>
      <c r="D243" s="17" t="s">
        <v>3</v>
      </c>
      <c r="E243" s="18" t="s">
        <v>181</v>
      </c>
      <c r="F243" s="18" t="s">
        <v>285</v>
      </c>
      <c r="G243" s="19">
        <v>205000</v>
      </c>
    </row>
    <row r="244" spans="1:7" ht="25.5" x14ac:dyDescent="0.2">
      <c r="A244" s="14" t="s">
        <v>185</v>
      </c>
      <c r="B244" s="14">
        <v>957</v>
      </c>
      <c r="C244" s="14" t="s">
        <v>67</v>
      </c>
      <c r="D244" s="14" t="s">
        <v>20</v>
      </c>
      <c r="E244" s="15"/>
      <c r="F244" s="15"/>
      <c r="G244" s="16">
        <f>G245</f>
        <v>3044157</v>
      </c>
    </row>
    <row r="245" spans="1:7" ht="38.25" x14ac:dyDescent="0.2">
      <c r="A245" s="14" t="s">
        <v>166</v>
      </c>
      <c r="B245" s="14">
        <v>957</v>
      </c>
      <c r="C245" s="14" t="s">
        <v>67</v>
      </c>
      <c r="D245" s="14" t="s">
        <v>20</v>
      </c>
      <c r="E245" s="15" t="s">
        <v>165</v>
      </c>
      <c r="F245" s="15"/>
      <c r="G245" s="16">
        <f>G246</f>
        <v>3044157</v>
      </c>
    </row>
    <row r="246" spans="1:7" ht="25.5" x14ac:dyDescent="0.2">
      <c r="A246" s="14" t="s">
        <v>184</v>
      </c>
      <c r="B246" s="14">
        <v>957</v>
      </c>
      <c r="C246" s="14" t="s">
        <v>67</v>
      </c>
      <c r="D246" s="14" t="s">
        <v>20</v>
      </c>
      <c r="E246" s="15" t="s">
        <v>183</v>
      </c>
      <c r="F246" s="15"/>
      <c r="G246" s="16">
        <f>G247</f>
        <v>3044157</v>
      </c>
    </row>
    <row r="247" spans="1:7" ht="51" x14ac:dyDescent="0.2">
      <c r="A247" s="14" t="s">
        <v>187</v>
      </c>
      <c r="B247" s="14">
        <v>957</v>
      </c>
      <c r="C247" s="14" t="s">
        <v>67</v>
      </c>
      <c r="D247" s="14" t="s">
        <v>20</v>
      </c>
      <c r="E247" s="15" t="s">
        <v>186</v>
      </c>
      <c r="F247" s="15"/>
      <c r="G247" s="16">
        <f>SUM(G248:G248)</f>
        <v>3044157</v>
      </c>
    </row>
    <row r="248" spans="1:7" ht="63.75" x14ac:dyDescent="0.2">
      <c r="A248" s="17" t="s">
        <v>274</v>
      </c>
      <c r="B248" s="17">
        <v>957</v>
      </c>
      <c r="C248" s="17" t="s">
        <v>67</v>
      </c>
      <c r="D248" s="17" t="s">
        <v>20</v>
      </c>
      <c r="E248" s="18" t="s">
        <v>186</v>
      </c>
      <c r="F248" s="18" t="s">
        <v>273</v>
      </c>
      <c r="G248" s="19">
        <v>3044157</v>
      </c>
    </row>
    <row r="249" spans="1:7" x14ac:dyDescent="0.2">
      <c r="A249" s="14" t="s">
        <v>263</v>
      </c>
      <c r="B249" s="14">
        <v>957</v>
      </c>
      <c r="C249" s="14" t="s">
        <v>41</v>
      </c>
      <c r="D249" s="14"/>
      <c r="E249" s="15"/>
      <c r="F249" s="15"/>
      <c r="G249" s="16">
        <f t="shared" ref="G249:G254" si="18">G250</f>
        <v>150000</v>
      </c>
    </row>
    <row r="250" spans="1:7" x14ac:dyDescent="0.2">
      <c r="A250" s="14" t="s">
        <v>40</v>
      </c>
      <c r="B250" s="14">
        <v>957</v>
      </c>
      <c r="C250" s="14" t="s">
        <v>41</v>
      </c>
      <c r="D250" s="14" t="s">
        <v>3</v>
      </c>
      <c r="E250" s="15"/>
      <c r="F250" s="15"/>
      <c r="G250" s="16">
        <f t="shared" si="18"/>
        <v>150000</v>
      </c>
    </row>
    <row r="251" spans="1:7" ht="38.25" x14ac:dyDescent="0.2">
      <c r="A251" s="14" t="s">
        <v>166</v>
      </c>
      <c r="B251" s="14">
        <v>957</v>
      </c>
      <c r="C251" s="14" t="s">
        <v>41</v>
      </c>
      <c r="D251" s="14" t="s">
        <v>3</v>
      </c>
      <c r="E251" s="15" t="s">
        <v>165</v>
      </c>
      <c r="F251" s="15"/>
      <c r="G251" s="16">
        <f t="shared" si="18"/>
        <v>150000</v>
      </c>
    </row>
    <row r="252" spans="1:7" ht="25.5" x14ac:dyDescent="0.2">
      <c r="A252" s="14" t="s">
        <v>184</v>
      </c>
      <c r="B252" s="14">
        <v>957</v>
      </c>
      <c r="C252" s="14" t="s">
        <v>41</v>
      </c>
      <c r="D252" s="14" t="s">
        <v>3</v>
      </c>
      <c r="E252" s="15" t="s">
        <v>183</v>
      </c>
      <c r="F252" s="15"/>
      <c r="G252" s="16">
        <f t="shared" si="18"/>
        <v>150000</v>
      </c>
    </row>
    <row r="253" spans="1:7" ht="25.5" x14ac:dyDescent="0.2">
      <c r="A253" s="14" t="s">
        <v>189</v>
      </c>
      <c r="B253" s="14">
        <v>957</v>
      </c>
      <c r="C253" s="14" t="s">
        <v>41</v>
      </c>
      <c r="D253" s="14" t="s">
        <v>3</v>
      </c>
      <c r="E253" s="15" t="s">
        <v>188</v>
      </c>
      <c r="F253" s="15"/>
      <c r="G253" s="16">
        <f t="shared" si="18"/>
        <v>150000</v>
      </c>
    </row>
    <row r="254" spans="1:7" ht="102" x14ac:dyDescent="0.2">
      <c r="A254" s="21" t="s">
        <v>191</v>
      </c>
      <c r="B254" s="21">
        <v>957</v>
      </c>
      <c r="C254" s="14" t="s">
        <v>41</v>
      </c>
      <c r="D254" s="14" t="s">
        <v>3</v>
      </c>
      <c r="E254" s="15" t="s">
        <v>190</v>
      </c>
      <c r="F254" s="15"/>
      <c r="G254" s="16">
        <f t="shared" si="18"/>
        <v>150000</v>
      </c>
    </row>
    <row r="255" spans="1:7" ht="25.5" x14ac:dyDescent="0.2">
      <c r="A255" s="17" t="s">
        <v>276</v>
      </c>
      <c r="B255" s="22">
        <v>957</v>
      </c>
      <c r="C255" s="17" t="s">
        <v>41</v>
      </c>
      <c r="D255" s="17" t="s">
        <v>3</v>
      </c>
      <c r="E255" s="18" t="s">
        <v>190</v>
      </c>
      <c r="F255" s="18" t="s">
        <v>275</v>
      </c>
      <c r="G255" s="19">
        <v>150000</v>
      </c>
    </row>
    <row r="256" spans="1:7" ht="25.5" x14ac:dyDescent="0.2">
      <c r="A256" s="14" t="s">
        <v>269</v>
      </c>
      <c r="B256" s="14" t="s">
        <v>270</v>
      </c>
      <c r="C256" s="9"/>
      <c r="D256" s="9"/>
      <c r="E256" s="10"/>
      <c r="F256" s="10"/>
      <c r="G256" s="11">
        <f>G257+G331</f>
        <v>253050328.08000001</v>
      </c>
    </row>
    <row r="257" spans="1:7" x14ac:dyDescent="0.2">
      <c r="A257" s="14" t="s">
        <v>260</v>
      </c>
      <c r="B257" s="14" t="s">
        <v>270</v>
      </c>
      <c r="C257" s="14" t="s">
        <v>69</v>
      </c>
      <c r="D257" s="14"/>
      <c r="E257" s="15"/>
      <c r="F257" s="15"/>
      <c r="G257" s="16">
        <f>G258+G269+G304+G309+G322</f>
        <v>251843428.08000001</v>
      </c>
    </row>
    <row r="258" spans="1:7" x14ac:dyDescent="0.2">
      <c r="A258" s="14" t="s">
        <v>70</v>
      </c>
      <c r="B258" s="14" t="s">
        <v>270</v>
      </c>
      <c r="C258" s="14" t="s">
        <v>69</v>
      </c>
      <c r="D258" s="14" t="s">
        <v>3</v>
      </c>
      <c r="E258" s="15"/>
      <c r="F258" s="15"/>
      <c r="G258" s="16">
        <f>G259</f>
        <v>61430144.259999998</v>
      </c>
    </row>
    <row r="259" spans="1:7" ht="38.25" x14ac:dyDescent="0.2">
      <c r="A259" s="14" t="s">
        <v>193</v>
      </c>
      <c r="B259" s="14" t="s">
        <v>270</v>
      </c>
      <c r="C259" s="14" t="s">
        <v>69</v>
      </c>
      <c r="D259" s="14" t="s">
        <v>3</v>
      </c>
      <c r="E259" s="15" t="s">
        <v>192</v>
      </c>
      <c r="F259" s="15"/>
      <c r="G259" s="16">
        <f>G260</f>
        <v>61430144.259999998</v>
      </c>
    </row>
    <row r="260" spans="1:7" x14ac:dyDescent="0.2">
      <c r="A260" s="14" t="s">
        <v>195</v>
      </c>
      <c r="B260" s="14" t="s">
        <v>270</v>
      </c>
      <c r="C260" s="14" t="s">
        <v>69</v>
      </c>
      <c r="D260" s="14" t="s">
        <v>3</v>
      </c>
      <c r="E260" s="15" t="s">
        <v>194</v>
      </c>
      <c r="F260" s="15"/>
      <c r="G260" s="16">
        <f>G261+G265</f>
        <v>61430144.259999998</v>
      </c>
    </row>
    <row r="261" spans="1:7" ht="38.25" x14ac:dyDescent="0.2">
      <c r="A261" s="14" t="s">
        <v>197</v>
      </c>
      <c r="B261" s="14" t="s">
        <v>270</v>
      </c>
      <c r="C261" s="14" t="s">
        <v>69</v>
      </c>
      <c r="D261" s="14" t="s">
        <v>3</v>
      </c>
      <c r="E261" s="15" t="s">
        <v>196</v>
      </c>
      <c r="F261" s="15"/>
      <c r="G261" s="16">
        <f>G262</f>
        <v>48748700</v>
      </c>
    </row>
    <row r="262" spans="1:7" ht="51" x14ac:dyDescent="0.2">
      <c r="A262" s="14" t="s">
        <v>199</v>
      </c>
      <c r="B262" s="14" t="s">
        <v>270</v>
      </c>
      <c r="C262" s="14" t="s">
        <v>69</v>
      </c>
      <c r="D262" s="14" t="s">
        <v>3</v>
      </c>
      <c r="E262" s="15" t="s">
        <v>198</v>
      </c>
      <c r="F262" s="15"/>
      <c r="G262" s="16">
        <f>SUM(G263:G264)</f>
        <v>48748700</v>
      </c>
    </row>
    <row r="263" spans="1:7" ht="63.75" x14ac:dyDescent="0.2">
      <c r="A263" s="17" t="s">
        <v>274</v>
      </c>
      <c r="B263" s="17" t="s">
        <v>270</v>
      </c>
      <c r="C263" s="17" t="s">
        <v>69</v>
      </c>
      <c r="D263" s="17" t="s">
        <v>3</v>
      </c>
      <c r="E263" s="18" t="s">
        <v>198</v>
      </c>
      <c r="F263" s="18" t="s">
        <v>273</v>
      </c>
      <c r="G263" s="19">
        <v>48541700</v>
      </c>
    </row>
    <row r="264" spans="1:7" ht="25.5" x14ac:dyDescent="0.2">
      <c r="A264" s="17" t="s">
        <v>276</v>
      </c>
      <c r="B264" s="17" t="s">
        <v>270</v>
      </c>
      <c r="C264" s="17" t="s">
        <v>69</v>
      </c>
      <c r="D264" s="17" t="s">
        <v>3</v>
      </c>
      <c r="E264" s="18" t="s">
        <v>198</v>
      </c>
      <c r="F264" s="18" t="s">
        <v>275</v>
      </c>
      <c r="G264" s="19">
        <v>207000</v>
      </c>
    </row>
    <row r="265" spans="1:7" ht="38.25" x14ac:dyDescent="0.2">
      <c r="A265" s="14" t="s">
        <v>201</v>
      </c>
      <c r="B265" s="14" t="s">
        <v>270</v>
      </c>
      <c r="C265" s="14" t="s">
        <v>69</v>
      </c>
      <c r="D265" s="14" t="s">
        <v>3</v>
      </c>
      <c r="E265" s="15" t="s">
        <v>200</v>
      </c>
      <c r="F265" s="15"/>
      <c r="G265" s="16">
        <f>SUM(G266:G268)</f>
        <v>12681444.26</v>
      </c>
    </row>
    <row r="266" spans="1:7" ht="63.75" x14ac:dyDescent="0.2">
      <c r="A266" s="17" t="s">
        <v>274</v>
      </c>
      <c r="B266" s="17" t="s">
        <v>270</v>
      </c>
      <c r="C266" s="17" t="s">
        <v>69</v>
      </c>
      <c r="D266" s="17" t="s">
        <v>3</v>
      </c>
      <c r="E266" s="18" t="s">
        <v>200</v>
      </c>
      <c r="F266" s="18" t="s">
        <v>273</v>
      </c>
      <c r="G266" s="19">
        <f>1335000+621244.26</f>
        <v>1956244.26</v>
      </c>
    </row>
    <row r="267" spans="1:7" ht="25.5" x14ac:dyDescent="0.2">
      <c r="A267" s="17" t="s">
        <v>276</v>
      </c>
      <c r="B267" s="17" t="s">
        <v>270</v>
      </c>
      <c r="C267" s="17" t="s">
        <v>69</v>
      </c>
      <c r="D267" s="17" t="s">
        <v>3</v>
      </c>
      <c r="E267" s="18" t="s">
        <v>200</v>
      </c>
      <c r="F267" s="18" t="s">
        <v>275</v>
      </c>
      <c r="G267" s="19">
        <v>10570900</v>
      </c>
    </row>
    <row r="268" spans="1:7" x14ac:dyDescent="0.2">
      <c r="A268" s="17" t="s">
        <v>286</v>
      </c>
      <c r="B268" s="17" t="s">
        <v>270</v>
      </c>
      <c r="C268" s="17" t="s">
        <v>69</v>
      </c>
      <c r="D268" s="17" t="s">
        <v>3</v>
      </c>
      <c r="E268" s="18" t="s">
        <v>200</v>
      </c>
      <c r="F268" s="18" t="s">
        <v>285</v>
      </c>
      <c r="G268" s="19">
        <v>154300</v>
      </c>
    </row>
    <row r="269" spans="1:7" x14ac:dyDescent="0.2">
      <c r="A269" s="14" t="s">
        <v>68</v>
      </c>
      <c r="B269" s="14" t="s">
        <v>270</v>
      </c>
      <c r="C269" s="14" t="s">
        <v>69</v>
      </c>
      <c r="D269" s="14" t="s">
        <v>34</v>
      </c>
      <c r="E269" s="15"/>
      <c r="F269" s="15"/>
      <c r="G269" s="16">
        <f>G270</f>
        <v>140024420.24000001</v>
      </c>
    </row>
    <row r="270" spans="1:7" ht="38.25" x14ac:dyDescent="0.2">
      <c r="A270" s="14" t="s">
        <v>193</v>
      </c>
      <c r="B270" s="14" t="s">
        <v>270</v>
      </c>
      <c r="C270" s="14" t="s">
        <v>69</v>
      </c>
      <c r="D270" s="14" t="s">
        <v>34</v>
      </c>
      <c r="E270" s="15" t="s">
        <v>192</v>
      </c>
      <c r="F270" s="15"/>
      <c r="G270" s="16">
        <f>G271</f>
        <v>140024420.24000001</v>
      </c>
    </row>
    <row r="271" spans="1:7" x14ac:dyDescent="0.2">
      <c r="A271" s="14" t="s">
        <v>203</v>
      </c>
      <c r="B271" s="14" t="s">
        <v>270</v>
      </c>
      <c r="C271" s="14" t="s">
        <v>69</v>
      </c>
      <c r="D271" s="14" t="s">
        <v>34</v>
      </c>
      <c r="E271" s="15" t="s">
        <v>202</v>
      </c>
      <c r="F271" s="15"/>
      <c r="G271" s="16">
        <f>G272+G277+G288+G295+G297+G301</f>
        <v>140024420.24000001</v>
      </c>
    </row>
    <row r="272" spans="1:7" ht="51" x14ac:dyDescent="0.2">
      <c r="A272" s="14" t="s">
        <v>205</v>
      </c>
      <c r="B272" s="14" t="s">
        <v>270</v>
      </c>
      <c r="C272" s="14" t="s">
        <v>69</v>
      </c>
      <c r="D272" s="14" t="s">
        <v>34</v>
      </c>
      <c r="E272" s="15" t="s">
        <v>204</v>
      </c>
      <c r="F272" s="15"/>
      <c r="G272" s="16">
        <f>G273</f>
        <v>107404100</v>
      </c>
    </row>
    <row r="273" spans="1:7" ht="102" x14ac:dyDescent="0.2">
      <c r="A273" s="21" t="s">
        <v>207</v>
      </c>
      <c r="B273" s="21" t="s">
        <v>270</v>
      </c>
      <c r="C273" s="14" t="s">
        <v>69</v>
      </c>
      <c r="D273" s="14" t="s">
        <v>34</v>
      </c>
      <c r="E273" s="15" t="s">
        <v>206</v>
      </c>
      <c r="F273" s="15"/>
      <c r="G273" s="16">
        <f>SUM(G274:G276)</f>
        <v>107404100</v>
      </c>
    </row>
    <row r="274" spans="1:7" ht="63.75" x14ac:dyDescent="0.2">
      <c r="A274" s="17" t="s">
        <v>274</v>
      </c>
      <c r="B274" s="22" t="s">
        <v>270</v>
      </c>
      <c r="C274" s="17" t="s">
        <v>69</v>
      </c>
      <c r="D274" s="17" t="s">
        <v>34</v>
      </c>
      <c r="E274" s="18" t="s">
        <v>206</v>
      </c>
      <c r="F274" s="18" t="s">
        <v>273</v>
      </c>
      <c r="G274" s="19">
        <v>69295000</v>
      </c>
    </row>
    <row r="275" spans="1:7" ht="25.5" x14ac:dyDescent="0.2">
      <c r="A275" s="17" t="s">
        <v>276</v>
      </c>
      <c r="B275" s="22" t="s">
        <v>270</v>
      </c>
      <c r="C275" s="17" t="s">
        <v>69</v>
      </c>
      <c r="D275" s="17" t="s">
        <v>34</v>
      </c>
      <c r="E275" s="18" t="s">
        <v>206</v>
      </c>
      <c r="F275" s="18" t="s">
        <v>275</v>
      </c>
      <c r="G275" s="19">
        <v>720000</v>
      </c>
    </row>
    <row r="276" spans="1:7" ht="38.25" x14ac:dyDescent="0.2">
      <c r="A276" s="20" t="s">
        <v>282</v>
      </c>
      <c r="B276" s="22" t="s">
        <v>270</v>
      </c>
      <c r="C276" s="17" t="s">
        <v>69</v>
      </c>
      <c r="D276" s="17" t="s">
        <v>34</v>
      </c>
      <c r="E276" s="18" t="s">
        <v>206</v>
      </c>
      <c r="F276" s="18" t="s">
        <v>281</v>
      </c>
      <c r="G276" s="19">
        <v>37389100</v>
      </c>
    </row>
    <row r="277" spans="1:7" ht="51" x14ac:dyDescent="0.2">
      <c r="A277" s="14" t="s">
        <v>209</v>
      </c>
      <c r="B277" s="14" t="s">
        <v>270</v>
      </c>
      <c r="C277" s="14" t="s">
        <v>69</v>
      </c>
      <c r="D277" s="14" t="s">
        <v>34</v>
      </c>
      <c r="E277" s="15" t="s">
        <v>208</v>
      </c>
      <c r="F277" s="15"/>
      <c r="G277" s="16">
        <f>G278+G283+G285</f>
        <v>31720859.940000001</v>
      </c>
    </row>
    <row r="278" spans="1:7" ht="51" x14ac:dyDescent="0.2">
      <c r="A278" s="14" t="s">
        <v>209</v>
      </c>
      <c r="B278" s="14" t="s">
        <v>270</v>
      </c>
      <c r="C278" s="14" t="s">
        <v>69</v>
      </c>
      <c r="D278" s="14" t="s">
        <v>34</v>
      </c>
      <c r="E278" s="15" t="s">
        <v>208</v>
      </c>
      <c r="F278" s="15"/>
      <c r="G278" s="16">
        <f>SUM(G279:G282)</f>
        <v>30021510.060000002</v>
      </c>
    </row>
    <row r="279" spans="1:7" ht="63.75" x14ac:dyDescent="0.2">
      <c r="A279" s="17" t="s">
        <v>274</v>
      </c>
      <c r="B279" s="17" t="s">
        <v>270</v>
      </c>
      <c r="C279" s="17" t="s">
        <v>69</v>
      </c>
      <c r="D279" s="17" t="s">
        <v>34</v>
      </c>
      <c r="E279" s="18" t="s">
        <v>208</v>
      </c>
      <c r="F279" s="18" t="s">
        <v>273</v>
      </c>
      <c r="G279" s="19">
        <f>2045000+898430.78</f>
        <v>2943430.7800000003</v>
      </c>
    </row>
    <row r="280" spans="1:7" ht="25.5" x14ac:dyDescent="0.2">
      <c r="A280" s="17" t="s">
        <v>276</v>
      </c>
      <c r="B280" s="17" t="s">
        <v>270</v>
      </c>
      <c r="C280" s="17" t="s">
        <v>69</v>
      </c>
      <c r="D280" s="17" t="s">
        <v>34</v>
      </c>
      <c r="E280" s="18" t="s">
        <v>208</v>
      </c>
      <c r="F280" s="18" t="s">
        <v>275</v>
      </c>
      <c r="G280" s="19">
        <f>208650+1859150+61700</f>
        <v>2129500</v>
      </c>
    </row>
    <row r="281" spans="1:7" ht="38.25" x14ac:dyDescent="0.2">
      <c r="A281" s="20" t="s">
        <v>282</v>
      </c>
      <c r="B281" s="17" t="s">
        <v>270</v>
      </c>
      <c r="C281" s="17" t="s">
        <v>69</v>
      </c>
      <c r="D281" s="17" t="s">
        <v>34</v>
      </c>
      <c r="E281" s="18" t="s">
        <v>208</v>
      </c>
      <c r="F281" s="18" t="s">
        <v>281</v>
      </c>
      <c r="G281" s="19">
        <f>1713129+23088950.28</f>
        <v>24802079.280000001</v>
      </c>
    </row>
    <row r="282" spans="1:7" x14ac:dyDescent="0.2">
      <c r="A282" s="17" t="s">
        <v>286</v>
      </c>
      <c r="B282" s="17" t="s">
        <v>270</v>
      </c>
      <c r="C282" s="17" t="s">
        <v>69</v>
      </c>
      <c r="D282" s="17" t="s">
        <v>34</v>
      </c>
      <c r="E282" s="18" t="s">
        <v>208</v>
      </c>
      <c r="F282" s="18" t="s">
        <v>285</v>
      </c>
      <c r="G282" s="19">
        <v>146500</v>
      </c>
    </row>
    <row r="283" spans="1:7" ht="25.5" x14ac:dyDescent="0.2">
      <c r="A283" s="14" t="s">
        <v>211</v>
      </c>
      <c r="B283" s="14" t="s">
        <v>270</v>
      </c>
      <c r="C283" s="14" t="s">
        <v>69</v>
      </c>
      <c r="D283" s="14" t="s">
        <v>34</v>
      </c>
      <c r="E283" s="15" t="s">
        <v>210</v>
      </c>
      <c r="F283" s="15"/>
      <c r="G283" s="16">
        <f>G284</f>
        <v>1134500</v>
      </c>
    </row>
    <row r="284" spans="1:7" ht="38.25" x14ac:dyDescent="0.2">
      <c r="A284" s="20" t="s">
        <v>282</v>
      </c>
      <c r="B284" s="17" t="s">
        <v>270</v>
      </c>
      <c r="C284" s="17" t="s">
        <v>69</v>
      </c>
      <c r="D284" s="17" t="s">
        <v>34</v>
      </c>
      <c r="E284" s="18" t="s">
        <v>210</v>
      </c>
      <c r="F284" s="18" t="s">
        <v>281</v>
      </c>
      <c r="G284" s="19">
        <f>238300+896200</f>
        <v>1134500</v>
      </c>
    </row>
    <row r="285" spans="1:7" ht="102" x14ac:dyDescent="0.2">
      <c r="A285" s="21" t="s">
        <v>213</v>
      </c>
      <c r="B285" s="21" t="s">
        <v>270</v>
      </c>
      <c r="C285" s="14" t="s">
        <v>69</v>
      </c>
      <c r="D285" s="14" t="s">
        <v>34</v>
      </c>
      <c r="E285" s="15" t="s">
        <v>212</v>
      </c>
      <c r="F285" s="15"/>
      <c r="G285" s="16">
        <f>SUM(G286:G287)</f>
        <v>564849.88</v>
      </c>
    </row>
    <row r="286" spans="1:7" ht="25.5" x14ac:dyDescent="0.2">
      <c r="A286" s="17" t="s">
        <v>276</v>
      </c>
      <c r="B286" s="22" t="s">
        <v>270</v>
      </c>
      <c r="C286" s="17" t="s">
        <v>69</v>
      </c>
      <c r="D286" s="17" t="s">
        <v>34</v>
      </c>
      <c r="E286" s="18" t="s">
        <v>212</v>
      </c>
      <c r="F286" s="18" t="s">
        <v>275</v>
      </c>
      <c r="G286" s="19">
        <f>25895.36+47837.3</f>
        <v>73732.66</v>
      </c>
    </row>
    <row r="287" spans="1:7" ht="38.25" x14ac:dyDescent="0.2">
      <c r="A287" s="20" t="s">
        <v>282</v>
      </c>
      <c r="B287" s="22" t="s">
        <v>270</v>
      </c>
      <c r="C287" s="17" t="s">
        <v>69</v>
      </c>
      <c r="D287" s="17" t="s">
        <v>34</v>
      </c>
      <c r="E287" s="18" t="s">
        <v>212</v>
      </c>
      <c r="F287" s="18" t="s">
        <v>281</v>
      </c>
      <c r="G287" s="19">
        <f>152054.52+339062.7</f>
        <v>491117.22</v>
      </c>
    </row>
    <row r="288" spans="1:7" ht="38.25" x14ac:dyDescent="0.2">
      <c r="A288" s="14" t="s">
        <v>215</v>
      </c>
      <c r="B288" s="14" t="s">
        <v>270</v>
      </c>
      <c r="C288" s="14" t="s">
        <v>69</v>
      </c>
      <c r="D288" s="14" t="s">
        <v>34</v>
      </c>
      <c r="E288" s="15" t="s">
        <v>214</v>
      </c>
      <c r="F288" s="15"/>
      <c r="G288" s="16">
        <f>G289+G292</f>
        <v>365795.22</v>
      </c>
    </row>
    <row r="289" spans="1:7" ht="51" x14ac:dyDescent="0.2">
      <c r="A289" s="14" t="s">
        <v>217</v>
      </c>
      <c r="B289" s="14" t="s">
        <v>270</v>
      </c>
      <c r="C289" s="14" t="s">
        <v>69</v>
      </c>
      <c r="D289" s="14" t="s">
        <v>34</v>
      </c>
      <c r="E289" s="15" t="s">
        <v>216</v>
      </c>
      <c r="F289" s="15"/>
      <c r="G289" s="16">
        <f>SUM(G290:G291)</f>
        <v>62400</v>
      </c>
    </row>
    <row r="290" spans="1:7" ht="25.5" x14ac:dyDescent="0.2">
      <c r="A290" s="17" t="s">
        <v>276</v>
      </c>
      <c r="B290" s="17" t="s">
        <v>270</v>
      </c>
      <c r="C290" s="17" t="s">
        <v>69</v>
      </c>
      <c r="D290" s="17" t="s">
        <v>34</v>
      </c>
      <c r="E290" s="18" t="s">
        <v>216</v>
      </c>
      <c r="F290" s="18" t="s">
        <v>275</v>
      </c>
      <c r="G290" s="19">
        <v>31200</v>
      </c>
    </row>
    <row r="291" spans="1:7" ht="38.25" x14ac:dyDescent="0.2">
      <c r="A291" s="20" t="s">
        <v>282</v>
      </c>
      <c r="B291" s="17" t="s">
        <v>270</v>
      </c>
      <c r="C291" s="17" t="s">
        <v>69</v>
      </c>
      <c r="D291" s="17" t="s">
        <v>34</v>
      </c>
      <c r="E291" s="18" t="s">
        <v>216</v>
      </c>
      <c r="F291" s="18" t="s">
        <v>281</v>
      </c>
      <c r="G291" s="19">
        <v>31200</v>
      </c>
    </row>
    <row r="292" spans="1:7" ht="25.5" x14ac:dyDescent="0.2">
      <c r="A292" s="14" t="s">
        <v>219</v>
      </c>
      <c r="B292" s="14" t="s">
        <v>270</v>
      </c>
      <c r="C292" s="14" t="s">
        <v>69</v>
      </c>
      <c r="D292" s="14" t="s">
        <v>34</v>
      </c>
      <c r="E292" s="15" t="s">
        <v>218</v>
      </c>
      <c r="F292" s="15"/>
      <c r="G292" s="16">
        <f>SUM(G293:G294)</f>
        <v>303395.21999999997</v>
      </c>
    </row>
    <row r="293" spans="1:7" ht="25.5" x14ac:dyDescent="0.2">
      <c r="A293" s="17" t="s">
        <v>276</v>
      </c>
      <c r="B293" s="17" t="s">
        <v>270</v>
      </c>
      <c r="C293" s="17" t="s">
        <v>69</v>
      </c>
      <c r="D293" s="17" t="s">
        <v>34</v>
      </c>
      <c r="E293" s="18" t="s">
        <v>218</v>
      </c>
      <c r="F293" s="18" t="s">
        <v>275</v>
      </c>
      <c r="G293" s="19">
        <f>21195.22+49699</f>
        <v>70894.22</v>
      </c>
    </row>
    <row r="294" spans="1:7" ht="38.25" x14ac:dyDescent="0.2">
      <c r="A294" s="20" t="s">
        <v>282</v>
      </c>
      <c r="B294" s="17" t="s">
        <v>270</v>
      </c>
      <c r="C294" s="17" t="s">
        <v>69</v>
      </c>
      <c r="D294" s="17" t="s">
        <v>34</v>
      </c>
      <c r="E294" s="18" t="s">
        <v>218</v>
      </c>
      <c r="F294" s="18" t="s">
        <v>281</v>
      </c>
      <c r="G294" s="19">
        <v>232501</v>
      </c>
    </row>
    <row r="295" spans="1:7" ht="63.75" x14ac:dyDescent="0.2">
      <c r="A295" s="14" t="s">
        <v>221</v>
      </c>
      <c r="B295" s="14" t="s">
        <v>270</v>
      </c>
      <c r="C295" s="14" t="s">
        <v>69</v>
      </c>
      <c r="D295" s="14" t="s">
        <v>34</v>
      </c>
      <c r="E295" s="15" t="s">
        <v>220</v>
      </c>
      <c r="F295" s="15"/>
      <c r="G295" s="16">
        <f>G296</f>
        <v>190228.08</v>
      </c>
    </row>
    <row r="296" spans="1:7" ht="25.5" x14ac:dyDescent="0.2">
      <c r="A296" s="17" t="s">
        <v>276</v>
      </c>
      <c r="B296" s="17" t="s">
        <v>270</v>
      </c>
      <c r="C296" s="17" t="s">
        <v>69</v>
      </c>
      <c r="D296" s="17" t="s">
        <v>34</v>
      </c>
      <c r="E296" s="18" t="s">
        <v>220</v>
      </c>
      <c r="F296" s="18" t="s">
        <v>275</v>
      </c>
      <c r="G296" s="19">
        <v>190228.08</v>
      </c>
    </row>
    <row r="297" spans="1:7" ht="38.25" x14ac:dyDescent="0.2">
      <c r="A297" s="14" t="s">
        <v>223</v>
      </c>
      <c r="B297" s="14" t="s">
        <v>270</v>
      </c>
      <c r="C297" s="14" t="s">
        <v>69</v>
      </c>
      <c r="D297" s="14" t="s">
        <v>34</v>
      </c>
      <c r="E297" s="15" t="s">
        <v>222</v>
      </c>
      <c r="F297" s="15"/>
      <c r="G297" s="16">
        <f>G298</f>
        <v>250137</v>
      </c>
    </row>
    <row r="298" spans="1:7" ht="63.75" x14ac:dyDescent="0.2">
      <c r="A298" s="14" t="s">
        <v>225</v>
      </c>
      <c r="B298" s="14" t="s">
        <v>270</v>
      </c>
      <c r="C298" s="14" t="s">
        <v>69</v>
      </c>
      <c r="D298" s="14" t="s">
        <v>34</v>
      </c>
      <c r="E298" s="15" t="s">
        <v>224</v>
      </c>
      <c r="F298" s="15"/>
      <c r="G298" s="16">
        <f>SUM(G299:G300)</f>
        <v>250137</v>
      </c>
    </row>
    <row r="299" spans="1:7" ht="25.5" x14ac:dyDescent="0.2">
      <c r="A299" s="17" t="s">
        <v>276</v>
      </c>
      <c r="B299" s="17" t="s">
        <v>270</v>
      </c>
      <c r="C299" s="17" t="s">
        <v>69</v>
      </c>
      <c r="D299" s="17" t="s">
        <v>34</v>
      </c>
      <c r="E299" s="18" t="s">
        <v>224</v>
      </c>
      <c r="F299" s="18" t="s">
        <v>275</v>
      </c>
      <c r="G299" s="19">
        <v>63828</v>
      </c>
    </row>
    <row r="300" spans="1:7" ht="38.25" x14ac:dyDescent="0.2">
      <c r="A300" s="20" t="s">
        <v>282</v>
      </c>
      <c r="B300" s="17" t="s">
        <v>270</v>
      </c>
      <c r="C300" s="17" t="s">
        <v>69</v>
      </c>
      <c r="D300" s="17" t="s">
        <v>34</v>
      </c>
      <c r="E300" s="18" t="s">
        <v>224</v>
      </c>
      <c r="F300" s="18" t="s">
        <v>281</v>
      </c>
      <c r="G300" s="19">
        <v>186309</v>
      </c>
    </row>
    <row r="301" spans="1:7" x14ac:dyDescent="0.2">
      <c r="A301" s="14" t="s">
        <v>227</v>
      </c>
      <c r="B301" s="14" t="s">
        <v>270</v>
      </c>
      <c r="C301" s="14" t="s">
        <v>69</v>
      </c>
      <c r="D301" s="14" t="s">
        <v>34</v>
      </c>
      <c r="E301" s="15" t="s">
        <v>226</v>
      </c>
      <c r="F301" s="15"/>
      <c r="G301" s="16">
        <f>G302</f>
        <v>93300</v>
      </c>
    </row>
    <row r="302" spans="1:7" ht="51" x14ac:dyDescent="0.2">
      <c r="A302" s="14" t="s">
        <v>229</v>
      </c>
      <c r="B302" s="14" t="s">
        <v>270</v>
      </c>
      <c r="C302" s="14" t="s">
        <v>69</v>
      </c>
      <c r="D302" s="14" t="s">
        <v>34</v>
      </c>
      <c r="E302" s="15" t="s">
        <v>228</v>
      </c>
      <c r="F302" s="15"/>
      <c r="G302" s="16">
        <f>G303</f>
        <v>93300</v>
      </c>
    </row>
    <row r="303" spans="1:7" ht="38.25" x14ac:dyDescent="0.2">
      <c r="A303" s="20" t="s">
        <v>282</v>
      </c>
      <c r="B303" s="17" t="s">
        <v>270</v>
      </c>
      <c r="C303" s="17" t="s">
        <v>69</v>
      </c>
      <c r="D303" s="17" t="s">
        <v>34</v>
      </c>
      <c r="E303" s="18" t="s">
        <v>228</v>
      </c>
      <c r="F303" s="18" t="s">
        <v>281</v>
      </c>
      <c r="G303" s="19">
        <v>93300</v>
      </c>
    </row>
    <row r="304" spans="1:7" x14ac:dyDescent="0.2">
      <c r="A304" s="14" t="s">
        <v>230</v>
      </c>
      <c r="B304" s="14" t="s">
        <v>270</v>
      </c>
      <c r="C304" s="14" t="s">
        <v>69</v>
      </c>
      <c r="D304" s="14" t="s">
        <v>60</v>
      </c>
      <c r="E304" s="15"/>
      <c r="F304" s="15"/>
      <c r="G304" s="16">
        <f>G305</f>
        <v>17264095.710000001</v>
      </c>
    </row>
    <row r="305" spans="1:7" ht="38.25" x14ac:dyDescent="0.2">
      <c r="A305" s="14" t="s">
        <v>193</v>
      </c>
      <c r="B305" s="14" t="s">
        <v>270</v>
      </c>
      <c r="C305" s="14" t="s">
        <v>69</v>
      </c>
      <c r="D305" s="14" t="s">
        <v>60</v>
      </c>
      <c r="E305" s="15" t="s">
        <v>192</v>
      </c>
      <c r="F305" s="15"/>
      <c r="G305" s="16">
        <f>G306</f>
        <v>17264095.710000001</v>
      </c>
    </row>
    <row r="306" spans="1:7" x14ac:dyDescent="0.2">
      <c r="A306" s="14" t="s">
        <v>232</v>
      </c>
      <c r="B306" s="14" t="s">
        <v>270</v>
      </c>
      <c r="C306" s="14" t="s">
        <v>69</v>
      </c>
      <c r="D306" s="14" t="s">
        <v>60</v>
      </c>
      <c r="E306" s="15" t="s">
        <v>231</v>
      </c>
      <c r="F306" s="15"/>
      <c r="G306" s="16">
        <f>G307</f>
        <v>17264095.710000001</v>
      </c>
    </row>
    <row r="307" spans="1:7" ht="25.5" x14ac:dyDescent="0.2">
      <c r="A307" s="14" t="s">
        <v>234</v>
      </c>
      <c r="B307" s="14" t="s">
        <v>270</v>
      </c>
      <c r="C307" s="14" t="s">
        <v>69</v>
      </c>
      <c r="D307" s="14" t="s">
        <v>60</v>
      </c>
      <c r="E307" s="15" t="s">
        <v>233</v>
      </c>
      <c r="F307" s="15"/>
      <c r="G307" s="16">
        <f>SUM(G308:G308)</f>
        <v>17264095.710000001</v>
      </c>
    </row>
    <row r="308" spans="1:7" ht="38.25" x14ac:dyDescent="0.2">
      <c r="A308" s="20" t="s">
        <v>282</v>
      </c>
      <c r="B308" s="17" t="s">
        <v>270</v>
      </c>
      <c r="C308" s="17" t="s">
        <v>69</v>
      </c>
      <c r="D308" s="17" t="s">
        <v>60</v>
      </c>
      <c r="E308" s="18" t="s">
        <v>233</v>
      </c>
      <c r="F308" s="18" t="s">
        <v>281</v>
      </c>
      <c r="G308" s="19">
        <f>480000+16784095.71</f>
        <v>17264095.710000001</v>
      </c>
    </row>
    <row r="309" spans="1:7" x14ac:dyDescent="0.2">
      <c r="A309" s="14" t="s">
        <v>235</v>
      </c>
      <c r="B309" s="14" t="s">
        <v>270</v>
      </c>
      <c r="C309" s="14" t="s">
        <v>69</v>
      </c>
      <c r="D309" s="14" t="s">
        <v>69</v>
      </c>
      <c r="E309" s="15"/>
      <c r="F309" s="15"/>
      <c r="G309" s="16">
        <f>G310</f>
        <v>3174246.24</v>
      </c>
    </row>
    <row r="310" spans="1:7" ht="38.25" x14ac:dyDescent="0.2">
      <c r="A310" s="14" t="s">
        <v>193</v>
      </c>
      <c r="B310" s="14" t="s">
        <v>270</v>
      </c>
      <c r="C310" s="14" t="s">
        <v>69</v>
      </c>
      <c r="D310" s="14" t="s">
        <v>69</v>
      </c>
      <c r="E310" s="15" t="s">
        <v>192</v>
      </c>
      <c r="F310" s="15"/>
      <c r="G310" s="16">
        <f>G311</f>
        <v>3174246.24</v>
      </c>
    </row>
    <row r="311" spans="1:7" ht="25.5" x14ac:dyDescent="0.2">
      <c r="A311" s="14" t="s">
        <v>237</v>
      </c>
      <c r="B311" s="14" t="s">
        <v>270</v>
      </c>
      <c r="C311" s="14" t="s">
        <v>69</v>
      </c>
      <c r="D311" s="14" t="s">
        <v>69</v>
      </c>
      <c r="E311" s="15" t="s">
        <v>236</v>
      </c>
      <c r="F311" s="15"/>
      <c r="G311" s="16">
        <f>G312+G315+G318</f>
        <v>3174246.24</v>
      </c>
    </row>
    <row r="312" spans="1:7" ht="25.5" x14ac:dyDescent="0.2">
      <c r="A312" s="14" t="s">
        <v>239</v>
      </c>
      <c r="B312" s="14" t="s">
        <v>270</v>
      </c>
      <c r="C312" s="14" t="s">
        <v>69</v>
      </c>
      <c r="D312" s="14" t="s">
        <v>69</v>
      </c>
      <c r="E312" s="15" t="s">
        <v>238</v>
      </c>
      <c r="F312" s="15"/>
      <c r="G312" s="16">
        <f>SUM(G313:G314)</f>
        <v>2494215.2400000002</v>
      </c>
    </row>
    <row r="313" spans="1:7" ht="63.75" x14ac:dyDescent="0.2">
      <c r="A313" s="17" t="s">
        <v>274</v>
      </c>
      <c r="B313" s="17" t="s">
        <v>270</v>
      </c>
      <c r="C313" s="17" t="s">
        <v>69</v>
      </c>
      <c r="D313" s="17" t="s">
        <v>69</v>
      </c>
      <c r="E313" s="18" t="s">
        <v>238</v>
      </c>
      <c r="F313" s="18" t="s">
        <v>273</v>
      </c>
      <c r="G313" s="19">
        <v>1234595.45</v>
      </c>
    </row>
    <row r="314" spans="1:7" ht="38.25" x14ac:dyDescent="0.2">
      <c r="A314" s="20" t="s">
        <v>282</v>
      </c>
      <c r="B314" s="17" t="s">
        <v>270</v>
      </c>
      <c r="C314" s="17" t="s">
        <v>69</v>
      </c>
      <c r="D314" s="17" t="s">
        <v>69</v>
      </c>
      <c r="E314" s="18" t="s">
        <v>238</v>
      </c>
      <c r="F314" s="18" t="s">
        <v>281</v>
      </c>
      <c r="G314" s="19">
        <f>205431.19+1054188.6</f>
        <v>1259619.79</v>
      </c>
    </row>
    <row r="315" spans="1:7" ht="25.5" x14ac:dyDescent="0.2">
      <c r="A315" s="14" t="s">
        <v>241</v>
      </c>
      <c r="B315" s="14" t="s">
        <v>270</v>
      </c>
      <c r="C315" s="14" t="s">
        <v>69</v>
      </c>
      <c r="D315" s="14" t="s">
        <v>69</v>
      </c>
      <c r="E315" s="15" t="s">
        <v>240</v>
      </c>
      <c r="F315" s="15"/>
      <c r="G315" s="16">
        <f>SUM(G316:G317)</f>
        <v>225900</v>
      </c>
    </row>
    <row r="316" spans="1:7" ht="25.5" x14ac:dyDescent="0.2">
      <c r="A316" s="17" t="s">
        <v>278</v>
      </c>
      <c r="B316" s="17" t="s">
        <v>270</v>
      </c>
      <c r="C316" s="17" t="s">
        <v>69</v>
      </c>
      <c r="D316" s="17" t="s">
        <v>69</v>
      </c>
      <c r="E316" s="18" t="s">
        <v>240</v>
      </c>
      <c r="F316" s="18" t="s">
        <v>277</v>
      </c>
      <c r="G316" s="19">
        <v>80900</v>
      </c>
    </row>
    <row r="317" spans="1:7" ht="38.25" x14ac:dyDescent="0.2">
      <c r="A317" s="20" t="s">
        <v>282</v>
      </c>
      <c r="B317" s="17" t="s">
        <v>270</v>
      </c>
      <c r="C317" s="17" t="s">
        <v>69</v>
      </c>
      <c r="D317" s="17" t="s">
        <v>69</v>
      </c>
      <c r="E317" s="18" t="s">
        <v>240</v>
      </c>
      <c r="F317" s="18" t="s">
        <v>281</v>
      </c>
      <c r="G317" s="19">
        <f>44000+101000</f>
        <v>145000</v>
      </c>
    </row>
    <row r="318" spans="1:7" ht="25.5" x14ac:dyDescent="0.2">
      <c r="A318" s="14" t="s">
        <v>243</v>
      </c>
      <c r="B318" s="14" t="s">
        <v>270</v>
      </c>
      <c r="C318" s="14" t="s">
        <v>69</v>
      </c>
      <c r="D318" s="14" t="s">
        <v>69</v>
      </c>
      <c r="E318" s="15" t="s">
        <v>242</v>
      </c>
      <c r="F318" s="15"/>
      <c r="G318" s="16">
        <f>G319</f>
        <v>454131</v>
      </c>
    </row>
    <row r="319" spans="1:7" ht="76.5" x14ac:dyDescent="0.2">
      <c r="A319" s="14" t="s">
        <v>245</v>
      </c>
      <c r="B319" s="14" t="s">
        <v>270</v>
      </c>
      <c r="C319" s="14" t="s">
        <v>69</v>
      </c>
      <c r="D319" s="14" t="s">
        <v>69</v>
      </c>
      <c r="E319" s="15" t="s">
        <v>244</v>
      </c>
      <c r="F319" s="15"/>
      <c r="G319" s="16">
        <f>SUM(G320:G321)</f>
        <v>454131</v>
      </c>
    </row>
    <row r="320" spans="1:7" ht="25.5" x14ac:dyDescent="0.2">
      <c r="A320" s="17" t="s">
        <v>276</v>
      </c>
      <c r="B320" s="17" t="s">
        <v>270</v>
      </c>
      <c r="C320" s="17" t="s">
        <v>69</v>
      </c>
      <c r="D320" s="17" t="s">
        <v>69</v>
      </c>
      <c r="E320" s="18" t="s">
        <v>244</v>
      </c>
      <c r="F320" s="18" t="s">
        <v>275</v>
      </c>
      <c r="G320" s="19">
        <f>54762.83+115523.17</f>
        <v>170286</v>
      </c>
    </row>
    <row r="321" spans="1:7" ht="38.25" x14ac:dyDescent="0.2">
      <c r="A321" s="20" t="s">
        <v>282</v>
      </c>
      <c r="B321" s="17" t="s">
        <v>270</v>
      </c>
      <c r="C321" s="17" t="s">
        <v>69</v>
      </c>
      <c r="D321" s="17" t="s">
        <v>69</v>
      </c>
      <c r="E321" s="18" t="s">
        <v>244</v>
      </c>
      <c r="F321" s="18" t="s">
        <v>281</v>
      </c>
      <c r="G321" s="19">
        <f>70968.17+212876.83</f>
        <v>283845</v>
      </c>
    </row>
    <row r="322" spans="1:7" x14ac:dyDescent="0.2">
      <c r="A322" s="14" t="s">
        <v>246</v>
      </c>
      <c r="B322" s="14" t="s">
        <v>270</v>
      </c>
      <c r="C322" s="14" t="s">
        <v>69</v>
      </c>
      <c r="D322" s="14" t="s">
        <v>96</v>
      </c>
      <c r="E322" s="15"/>
      <c r="F322" s="15"/>
      <c r="G322" s="16">
        <f>G323</f>
        <v>29950521.629999999</v>
      </c>
    </row>
    <row r="323" spans="1:7" ht="38.25" x14ac:dyDescent="0.2">
      <c r="A323" s="14" t="s">
        <v>193</v>
      </c>
      <c r="B323" s="14" t="s">
        <v>270</v>
      </c>
      <c r="C323" s="14" t="s">
        <v>69</v>
      </c>
      <c r="D323" s="14" t="s">
        <v>96</v>
      </c>
      <c r="E323" s="15" t="s">
        <v>192</v>
      </c>
      <c r="F323" s="15"/>
      <c r="G323" s="16">
        <f>G324</f>
        <v>29950521.629999999</v>
      </c>
    </row>
    <row r="324" spans="1:7" ht="25.5" x14ac:dyDescent="0.2">
      <c r="A324" s="14" t="s">
        <v>248</v>
      </c>
      <c r="B324" s="14" t="s">
        <v>270</v>
      </c>
      <c r="C324" s="14" t="s">
        <v>69</v>
      </c>
      <c r="D324" s="14" t="s">
        <v>96</v>
      </c>
      <c r="E324" s="15" t="s">
        <v>247</v>
      </c>
      <c r="F324" s="15"/>
      <c r="G324" s="16">
        <f>G325+G329</f>
        <v>29950521.629999999</v>
      </c>
    </row>
    <row r="325" spans="1:7" ht="38.25" x14ac:dyDescent="0.2">
      <c r="A325" s="14" t="s">
        <v>250</v>
      </c>
      <c r="B325" s="14" t="s">
        <v>270</v>
      </c>
      <c r="C325" s="14" t="s">
        <v>69</v>
      </c>
      <c r="D325" s="14" t="s">
        <v>96</v>
      </c>
      <c r="E325" s="15" t="s">
        <v>249</v>
      </c>
      <c r="F325" s="15"/>
      <c r="G325" s="16">
        <f>SUM(G326:G328)</f>
        <v>29550521.629999999</v>
      </c>
    </row>
    <row r="326" spans="1:7" ht="63.75" x14ac:dyDescent="0.2">
      <c r="A326" s="17" t="s">
        <v>274</v>
      </c>
      <c r="B326" s="17" t="s">
        <v>270</v>
      </c>
      <c r="C326" s="17" t="s">
        <v>69</v>
      </c>
      <c r="D326" s="17" t="s">
        <v>96</v>
      </c>
      <c r="E326" s="18" t="s">
        <v>249</v>
      </c>
      <c r="F326" s="18" t="s">
        <v>273</v>
      </c>
      <c r="G326" s="19">
        <v>28415495.719999999</v>
      </c>
    </row>
    <row r="327" spans="1:7" ht="25.5" x14ac:dyDescent="0.2">
      <c r="A327" s="17" t="s">
        <v>276</v>
      </c>
      <c r="B327" s="17" t="s">
        <v>270</v>
      </c>
      <c r="C327" s="17" t="s">
        <v>69</v>
      </c>
      <c r="D327" s="17" t="s">
        <v>96</v>
      </c>
      <c r="E327" s="18" t="s">
        <v>249</v>
      </c>
      <c r="F327" s="18" t="s">
        <v>275</v>
      </c>
      <c r="G327" s="19">
        <v>1112615.9099999999</v>
      </c>
    </row>
    <row r="328" spans="1:7" x14ac:dyDescent="0.2">
      <c r="A328" s="17" t="s">
        <v>286</v>
      </c>
      <c r="B328" s="17" t="s">
        <v>270</v>
      </c>
      <c r="C328" s="17" t="s">
        <v>69</v>
      </c>
      <c r="D328" s="17" t="s">
        <v>96</v>
      </c>
      <c r="E328" s="18" t="s">
        <v>249</v>
      </c>
      <c r="F328" s="18" t="s">
        <v>285</v>
      </c>
      <c r="G328" s="19">
        <v>22410</v>
      </c>
    </row>
    <row r="329" spans="1:7" ht="38.25" x14ac:dyDescent="0.2">
      <c r="A329" s="14" t="s">
        <v>252</v>
      </c>
      <c r="B329" s="14" t="s">
        <v>270</v>
      </c>
      <c r="C329" s="14" t="s">
        <v>69</v>
      </c>
      <c r="D329" s="14" t="s">
        <v>96</v>
      </c>
      <c r="E329" s="15" t="s">
        <v>251</v>
      </c>
      <c r="F329" s="15"/>
      <c r="G329" s="16">
        <f>SUM(G330:G330)</f>
        <v>400000</v>
      </c>
    </row>
    <row r="330" spans="1:7" ht="25.5" x14ac:dyDescent="0.2">
      <c r="A330" s="17" t="s">
        <v>276</v>
      </c>
      <c r="B330" s="17" t="s">
        <v>270</v>
      </c>
      <c r="C330" s="17" t="s">
        <v>69</v>
      </c>
      <c r="D330" s="17" t="s">
        <v>96</v>
      </c>
      <c r="E330" s="18" t="s">
        <v>251</v>
      </c>
      <c r="F330" s="18" t="s">
        <v>275</v>
      </c>
      <c r="G330" s="19">
        <v>400000</v>
      </c>
    </row>
    <row r="331" spans="1:7" x14ac:dyDescent="0.2">
      <c r="A331" s="14" t="s">
        <v>262</v>
      </c>
      <c r="B331" s="14" t="s">
        <v>270</v>
      </c>
      <c r="C331" s="14" t="s">
        <v>21</v>
      </c>
      <c r="D331" s="14"/>
      <c r="E331" s="15"/>
      <c r="F331" s="15"/>
      <c r="G331" s="16">
        <f>G332</f>
        <v>1206900</v>
      </c>
    </row>
    <row r="332" spans="1:7" x14ac:dyDescent="0.2">
      <c r="A332" s="14" t="s">
        <v>59</v>
      </c>
      <c r="B332" s="14" t="s">
        <v>270</v>
      </c>
      <c r="C332" s="14" t="s">
        <v>21</v>
      </c>
      <c r="D332" s="14" t="s">
        <v>60</v>
      </c>
      <c r="E332" s="15"/>
      <c r="F332" s="15"/>
      <c r="G332" s="16">
        <f>G333</f>
        <v>1206900</v>
      </c>
    </row>
    <row r="333" spans="1:7" ht="38.25" x14ac:dyDescent="0.2">
      <c r="A333" s="14" t="s">
        <v>193</v>
      </c>
      <c r="B333" s="14" t="s">
        <v>270</v>
      </c>
      <c r="C333" s="14" t="s">
        <v>21</v>
      </c>
      <c r="D333" s="14" t="s">
        <v>60</v>
      </c>
      <c r="E333" s="15" t="s">
        <v>192</v>
      </c>
      <c r="F333" s="15"/>
      <c r="G333" s="16">
        <f>G334</f>
        <v>1206900</v>
      </c>
    </row>
    <row r="334" spans="1:7" x14ac:dyDescent="0.2">
      <c r="A334" s="14" t="s">
        <v>203</v>
      </c>
      <c r="B334" s="14" t="s">
        <v>270</v>
      </c>
      <c r="C334" s="14" t="s">
        <v>21</v>
      </c>
      <c r="D334" s="14" t="s">
        <v>60</v>
      </c>
      <c r="E334" s="15" t="s">
        <v>202</v>
      </c>
      <c r="F334" s="15"/>
      <c r="G334" s="16">
        <f>G335</f>
        <v>1206900</v>
      </c>
    </row>
    <row r="335" spans="1:7" ht="25.5" x14ac:dyDescent="0.2">
      <c r="A335" s="14" t="s">
        <v>254</v>
      </c>
      <c r="B335" s="14" t="s">
        <v>270</v>
      </c>
      <c r="C335" s="14" t="s">
        <v>21</v>
      </c>
      <c r="D335" s="14" t="s">
        <v>60</v>
      </c>
      <c r="E335" s="15" t="s">
        <v>253</v>
      </c>
      <c r="F335" s="15"/>
      <c r="G335" s="16">
        <f>G336</f>
        <v>1206900</v>
      </c>
    </row>
    <row r="336" spans="1:7" ht="51" x14ac:dyDescent="0.2">
      <c r="A336" s="14" t="s">
        <v>256</v>
      </c>
      <c r="B336" s="14" t="s">
        <v>270</v>
      </c>
      <c r="C336" s="14" t="s">
        <v>21</v>
      </c>
      <c r="D336" s="14" t="s">
        <v>60</v>
      </c>
      <c r="E336" s="15" t="s">
        <v>255</v>
      </c>
      <c r="F336" s="15"/>
      <c r="G336" s="16">
        <f>SUM(G337:G338)</f>
        <v>1206900</v>
      </c>
    </row>
    <row r="337" spans="1:7" ht="25.5" x14ac:dyDescent="0.2">
      <c r="A337" s="17" t="s">
        <v>276</v>
      </c>
      <c r="B337" s="17" t="s">
        <v>270</v>
      </c>
      <c r="C337" s="17" t="s">
        <v>21</v>
      </c>
      <c r="D337" s="17" t="s">
        <v>60</v>
      </c>
      <c r="E337" s="18" t="s">
        <v>255</v>
      </c>
      <c r="F337" s="18" t="s">
        <v>275</v>
      </c>
      <c r="G337" s="19">
        <v>356900</v>
      </c>
    </row>
    <row r="338" spans="1:7" ht="38.25" x14ac:dyDescent="0.2">
      <c r="A338" s="20" t="s">
        <v>282</v>
      </c>
      <c r="B338" s="17" t="s">
        <v>270</v>
      </c>
      <c r="C338" s="17" t="s">
        <v>21</v>
      </c>
      <c r="D338" s="17" t="s">
        <v>60</v>
      </c>
      <c r="E338" s="18" t="s">
        <v>255</v>
      </c>
      <c r="F338" s="18" t="s">
        <v>281</v>
      </c>
      <c r="G338" s="19">
        <v>850000</v>
      </c>
    </row>
    <row r="339" spans="1:7" x14ac:dyDescent="0.2">
      <c r="A339" s="14" t="s">
        <v>2</v>
      </c>
      <c r="B339" s="14"/>
      <c r="C339" s="23"/>
      <c r="D339" s="23"/>
      <c r="E339" s="23"/>
      <c r="F339" s="23"/>
      <c r="G339" s="24">
        <f>G256+G220+G51+G9</f>
        <v>540276371.67000008</v>
      </c>
    </row>
    <row r="340" spans="1:7" x14ac:dyDescent="0.2">
      <c r="G340" s="12">
        <f>G339-[1]РЗПР!D61</f>
        <v>0</v>
      </c>
    </row>
  </sheetData>
  <autoFilter ref="A9:G340" xr:uid="{BFC9DEB1-4E06-4922-9FDD-0E18C382D05F}"/>
  <mergeCells count="4">
    <mergeCell ref="E1:G1"/>
    <mergeCell ref="C2:G2"/>
    <mergeCell ref="E3:G3"/>
    <mergeCell ref="A5:G5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2021</vt:lpstr>
      <vt:lpstr>'2021'!APPT</vt:lpstr>
      <vt:lpstr>'2021'!FIO</vt:lpstr>
      <vt:lpstr>'2021'!SIGN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2020-11-09T02:37:29Z</cp:lastPrinted>
  <dcterms:created xsi:type="dcterms:W3CDTF">2020-09-16T07:48:34Z</dcterms:created>
  <dcterms:modified xsi:type="dcterms:W3CDTF">2020-11-09T02:40:07Z</dcterms:modified>
</cp:coreProperties>
</file>