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filterPrivacy="1" defaultThemeVersion="124226"/>
  <xr:revisionPtr revIDLastSave="0" documentId="13_ncr:1_{DE5DF7A9-3C74-4003-A691-B2356057A85F}" xr6:coauthVersionLast="43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</externalReferences>
  <definedNames>
    <definedName name="_xlnm.Print_Area" localSheetId="0">Лист1!$A$1:$K$47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3" i="1" l="1"/>
  <c r="J23" i="1"/>
  <c r="K23" i="1"/>
  <c r="I21" i="1"/>
  <c r="E33" i="1" l="1"/>
  <c r="K21" i="1" l="1"/>
  <c r="I29" i="1"/>
  <c r="I28" i="1" s="1"/>
  <c r="H22" i="1"/>
  <c r="H21" i="1"/>
  <c r="F41" i="1" l="1"/>
  <c r="H38" i="1" l="1"/>
  <c r="J39" i="1"/>
  <c r="J38" i="1" s="1"/>
  <c r="K39" i="1"/>
  <c r="K38" i="1" s="1"/>
  <c r="I39" i="1"/>
  <c r="I38" i="1" s="1"/>
  <c r="H39" i="1"/>
  <c r="E26" i="1" l="1"/>
  <c r="E27" i="1"/>
  <c r="E23" i="1"/>
  <c r="E24" i="1"/>
  <c r="E31" i="1"/>
  <c r="E32" i="1"/>
  <c r="E29" i="1" l="1"/>
  <c r="E22" i="1" l="1"/>
  <c r="K25" i="1" l="1"/>
  <c r="J25" i="1"/>
  <c r="I25" i="1"/>
  <c r="H25" i="1"/>
  <c r="H19" i="1" s="1"/>
  <c r="G25" i="1"/>
  <c r="F25" i="1"/>
  <c r="K19" i="1"/>
  <c r="G21" i="1"/>
  <c r="G19" i="1" l="1"/>
  <c r="G18" i="1" s="1"/>
  <c r="H18" i="1"/>
  <c r="E25" i="1" l="1"/>
  <c r="G16" i="1" l="1"/>
  <c r="H16" i="1" s="1"/>
  <c r="I16" i="1" s="1"/>
  <c r="J16" i="1" s="1"/>
  <c r="K16" i="1" s="1"/>
  <c r="E45" i="1"/>
  <c r="G29" i="1" l="1"/>
  <c r="G28" i="1" s="1"/>
  <c r="H29" i="1"/>
  <c r="J29" i="1"/>
  <c r="K29" i="1"/>
  <c r="K28" i="1" s="1"/>
  <c r="E42" i="1"/>
  <c r="E43" i="1"/>
  <c r="E44" i="1"/>
  <c r="E46" i="1"/>
  <c r="H28" i="1" l="1"/>
  <c r="J28" i="1"/>
  <c r="F39" i="1" l="1"/>
  <c r="F38" i="1" s="1"/>
  <c r="G39" i="1"/>
  <c r="G38" i="1" s="1"/>
  <c r="F21" i="1" l="1"/>
  <c r="E28" i="1"/>
  <c r="F29" i="1"/>
  <c r="F28" i="1" s="1"/>
  <c r="F19" i="1" l="1"/>
  <c r="F18" i="1" s="1"/>
  <c r="E38" i="1"/>
  <c r="K18" i="1"/>
  <c r="I19" i="1"/>
  <c r="I18" i="1" s="1"/>
  <c r="E39" i="1"/>
  <c r="E41" i="1" l="1"/>
  <c r="J21" i="1"/>
  <c r="J19" i="1" s="1"/>
  <c r="E19" i="1" s="1"/>
  <c r="E21" i="1" l="1"/>
  <c r="J18" i="1"/>
  <c r="E18" i="1" s="1"/>
</calcChain>
</file>

<file path=xl/sharedStrings.xml><?xml version="1.0" encoding="utf-8"?>
<sst xmlns="http://schemas.openxmlformats.org/spreadsheetml/2006/main" count="54" uniqueCount="32">
  <si>
    <t>к муниципальной программе</t>
  </si>
  <si>
    <t>Код аналитической программной классификации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</si>
  <si>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</si>
  <si>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</si>
  <si>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</si>
  <si>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 xml:space="preserve">Итого </t>
  </si>
  <si>
    <t>МП</t>
  </si>
  <si>
    <t>Пп</t>
  </si>
  <si>
    <t>Всего</t>
  </si>
  <si>
    <t>бюджет МО «Катангский район»</t>
  </si>
  <si>
    <t>в том числе:</t>
  </si>
  <si>
    <t>собственные средства бюджета МО «Катангский район»</t>
  </si>
  <si>
    <t>субсидии из бюджета субъекта Российской Федерации</t>
  </si>
  <si>
    <t>субвенции из бюджета субъекта Российской Федерации</t>
  </si>
  <si>
    <t>иные межбюджетные трансферты из бюджета субъекта Российской Федерации, имеющие целевое назначение</t>
  </si>
  <si>
    <t>средства бюджета субъекта Российской Федерации, планируемые к привлечению</t>
  </si>
  <si>
    <t>иные источники</t>
  </si>
  <si>
    <t>за счет всех источников финансирования</t>
  </si>
  <si>
    <t xml:space="preserve">Прогнозная (справочная) оценка ресурсного обеспечения реализации муниципальной программы </t>
  </si>
  <si>
    <t>субвенции из бюджетов поселений (только для муниципальных районов)</t>
  </si>
  <si>
    <t>«Управление муниципальными финансами</t>
  </si>
  <si>
    <t xml:space="preserve"> в муниципальном образовании «Катангский район» на 2019-2024 годы»</t>
  </si>
  <si>
    <t>03</t>
  </si>
  <si>
    <t xml:space="preserve">Выравнивание уровня бюджетной обеспеченности поселений Катангского района </t>
  </si>
  <si>
    <t>Приложение 5</t>
  </si>
  <si>
    <t>Формирование,исполнение и контроль за исполнением бюджета и сметы,ведение бухгалтерского учета</t>
  </si>
  <si>
    <t>Управление муниципальными финансами в муниципальном образовании "Катангский район" на 2019-2024 годы</t>
  </si>
  <si>
    <t xml:space="preserve"> </t>
  </si>
  <si>
    <t>к постановлению администрации</t>
  </si>
  <si>
    <t xml:space="preserve"> МО "Катангский район"</t>
  </si>
  <si>
    <t>Приложение 2</t>
  </si>
  <si>
    <t>от 29 апреля 2022 года № 109-п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</si>
</sst>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0\ _₽_-;\-* #,##0.000\ _₽_-;_-* &quot;-&quot;???\ _₽_-;_-@_-"/>
    <numFmt numFmtId="166" formatCode="_-* #,##0.00000_р_._-;\-* #,##0.000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i/>
      <sz val="8.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 indent="1"/>
    </xf>
    <xf numFmtId="0" fontId="4" fillId="0" borderId="0" xfId="0" applyFont="1"/>
    <xf numFmtId="0" fontId="7" fillId="2" borderId="1" xfId="0" applyFont="1" applyFill="1" applyBorder="1" applyAlignment="1">
      <alignment horizontal="left" vertical="center" wrapText="1" indent="1"/>
    </xf>
    <xf numFmtId="0" fontId="0" fillId="0" borderId="0" xfId="0" applyBorder="1" applyAlignment="1">
      <alignment horizontal="center" vertical="center" wrapText="1"/>
    </xf>
    <xf numFmtId="165" fontId="0" fillId="0" borderId="0" xfId="0" applyNumberFormat="1"/>
    <xf numFmtId="166" fontId="8" fillId="2" borderId="1" xfId="1" applyNumberFormat="1" applyFont="1" applyFill="1" applyBorder="1" applyAlignment="1">
      <alignment horizontal="right" vertical="center" wrapText="1"/>
    </xf>
    <xf numFmtId="166" fontId="8" fillId="2" borderId="1" xfId="1" applyNumberFormat="1" applyFont="1" applyFill="1" applyBorder="1" applyAlignment="1">
      <alignment horizontal="right" vertical="center"/>
    </xf>
    <xf numFmtId="166" fontId="4" fillId="2" borderId="1" xfId="1" applyNumberFormat="1" applyFont="1" applyFill="1" applyBorder="1" applyAlignment="1">
      <alignment horizontal="right" vertical="center" wrapText="1"/>
    </xf>
    <xf numFmtId="166" fontId="4" fillId="2" borderId="1" xfId="1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0" borderId="0" xfId="0" applyFont="1"/>
    <xf numFmtId="0" fontId="13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0;&#1083;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3"/>
    </sheetNames>
    <sheetDataSet>
      <sheetData sheetId="0">
        <row r="22">
          <cell r="H22"/>
        </row>
        <row r="26">
          <cell r="H26">
            <v>13579.1548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4"/>
  <sheetViews>
    <sheetView tabSelected="1" view="pageBreakPreview" zoomScaleNormal="100" zoomScaleSheetLayoutView="100" workbookViewId="0">
      <selection activeCell="P7" sqref="P7"/>
    </sheetView>
  </sheetViews>
  <sheetFormatPr defaultRowHeight="15" x14ac:dyDescent="0.25"/>
  <cols>
    <col min="1" max="1" width="6.140625" customWidth="1"/>
    <col min="2" max="2" width="6.42578125" customWidth="1"/>
    <col min="3" max="3" width="21.7109375" customWidth="1"/>
    <col min="4" max="4" width="27" customWidth="1"/>
    <col min="5" max="5" width="13" customWidth="1"/>
    <col min="6" max="6" width="16.42578125" customWidth="1"/>
    <col min="7" max="8" width="14.7109375" customWidth="1"/>
    <col min="9" max="9" width="12.85546875" customWidth="1"/>
    <col min="10" max="10" width="13.42578125" customWidth="1"/>
    <col min="11" max="11" width="13.7109375" customWidth="1"/>
  </cols>
  <sheetData>
    <row r="1" spans="1:11" ht="15.75" x14ac:dyDescent="0.25">
      <c r="A1" s="1"/>
      <c r="H1" s="6"/>
      <c r="K1" s="1"/>
    </row>
    <row r="2" spans="1:11" ht="18.75" x14ac:dyDescent="0.3">
      <c r="I2" s="17" t="s">
        <v>30</v>
      </c>
      <c r="J2" s="17"/>
      <c r="K2" s="17"/>
    </row>
    <row r="3" spans="1:11" ht="18.75" x14ac:dyDescent="0.3">
      <c r="H3" s="17" t="s">
        <v>28</v>
      </c>
      <c r="I3" s="17"/>
      <c r="J3" s="17"/>
      <c r="K3" s="17"/>
    </row>
    <row r="4" spans="1:11" ht="18.75" x14ac:dyDescent="0.3">
      <c r="I4" s="17" t="s">
        <v>29</v>
      </c>
      <c r="J4" s="17"/>
      <c r="K4" s="17"/>
    </row>
    <row r="5" spans="1:11" ht="18.75" x14ac:dyDescent="0.3">
      <c r="I5" s="17" t="s">
        <v>31</v>
      </c>
      <c r="J5" s="17"/>
      <c r="K5" s="17"/>
    </row>
    <row r="7" spans="1:11" ht="18.75" x14ac:dyDescent="0.25">
      <c r="I7" s="14"/>
      <c r="J7" s="15"/>
      <c r="K7" s="16" t="s">
        <v>24</v>
      </c>
    </row>
    <row r="8" spans="1:11" ht="18.75" x14ac:dyDescent="0.25">
      <c r="H8" s="1"/>
      <c r="I8" s="14"/>
      <c r="J8" s="15"/>
      <c r="K8" s="16" t="s">
        <v>0</v>
      </c>
    </row>
    <row r="9" spans="1:11" ht="18.75" x14ac:dyDescent="0.25">
      <c r="H9" s="1"/>
      <c r="I9" s="14"/>
      <c r="J9" s="15"/>
      <c r="K9" s="16" t="s">
        <v>20</v>
      </c>
    </row>
    <row r="10" spans="1:11" ht="18.75" x14ac:dyDescent="0.25">
      <c r="H10" s="1"/>
      <c r="I10" s="14"/>
      <c r="J10" s="15"/>
      <c r="K10" s="16" t="s">
        <v>21</v>
      </c>
    </row>
    <row r="11" spans="1:11" ht="15.75" x14ac:dyDescent="0.25">
      <c r="A11" s="1"/>
      <c r="H11" s="6"/>
      <c r="K11" s="1"/>
    </row>
    <row r="12" spans="1:11" ht="15.75" x14ac:dyDescent="0.25">
      <c r="A12" s="1"/>
    </row>
    <row r="13" spans="1:11" ht="15.75" x14ac:dyDescent="0.25">
      <c r="A13" s="21" t="s">
        <v>18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5.75" x14ac:dyDescent="0.25">
      <c r="A14" s="22" t="s">
        <v>17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 x14ac:dyDescent="0.25">
      <c r="A15" s="26" t="s">
        <v>1</v>
      </c>
      <c r="B15" s="26"/>
      <c r="C15" s="26" t="s">
        <v>2</v>
      </c>
      <c r="D15" s="26" t="s">
        <v>3</v>
      </c>
      <c r="E15" s="26" t="s">
        <v>4</v>
      </c>
      <c r="F15" s="26"/>
      <c r="G15" s="26"/>
      <c r="H15" s="26"/>
      <c r="I15" s="26"/>
      <c r="J15" s="26"/>
      <c r="K15" s="26"/>
    </row>
    <row r="16" spans="1:11" x14ac:dyDescent="0.25">
      <c r="A16" s="26"/>
      <c r="B16" s="26"/>
      <c r="C16" s="26"/>
      <c r="D16" s="26"/>
      <c r="E16" s="26" t="s">
        <v>5</v>
      </c>
      <c r="F16" s="26">
        <v>2019</v>
      </c>
      <c r="G16" s="26">
        <f>F16+1</f>
        <v>2020</v>
      </c>
      <c r="H16" s="26">
        <f t="shared" ref="H16:K16" si="0">G16+1</f>
        <v>2021</v>
      </c>
      <c r="I16" s="26">
        <f t="shared" si="0"/>
        <v>2022</v>
      </c>
      <c r="J16" s="26">
        <f t="shared" si="0"/>
        <v>2023</v>
      </c>
      <c r="K16" s="26">
        <f t="shared" si="0"/>
        <v>2024</v>
      </c>
    </row>
    <row r="17" spans="1:11" x14ac:dyDescent="0.25">
      <c r="A17" s="2" t="s">
        <v>6</v>
      </c>
      <c r="B17" s="2" t="s">
        <v>7</v>
      </c>
      <c r="C17" s="26"/>
      <c r="D17" s="26"/>
      <c r="E17" s="26"/>
      <c r="F17" s="26"/>
      <c r="G17" s="26"/>
      <c r="H17" s="26"/>
      <c r="I17" s="26"/>
      <c r="J17" s="26"/>
      <c r="K17" s="26"/>
    </row>
    <row r="18" spans="1:11" x14ac:dyDescent="0.25">
      <c r="A18" s="33" t="s">
        <v>22</v>
      </c>
      <c r="B18" s="34"/>
      <c r="C18" s="23" t="s">
        <v>26</v>
      </c>
      <c r="D18" s="3" t="s">
        <v>8</v>
      </c>
      <c r="E18" s="10">
        <f>SUM(F18:K18)</f>
        <v>275937.87845000002</v>
      </c>
      <c r="F18" s="11">
        <f>F19+F26+F27</f>
        <v>38681.950799999999</v>
      </c>
      <c r="G18" s="11">
        <f>G19+G26+G27</f>
        <v>41771.163439999997</v>
      </c>
      <c r="H18" s="11">
        <f>H19+H26+H27</f>
        <v>51091.006740000004</v>
      </c>
      <c r="I18" s="11">
        <f t="shared" ref="I18:K18" si="1">I19+I26+I27</f>
        <v>47314.767169999999</v>
      </c>
      <c r="J18" s="11">
        <f t="shared" si="1"/>
        <v>47925.781650000004</v>
      </c>
      <c r="K18" s="11">
        <f t="shared" si="1"/>
        <v>49153.20865</v>
      </c>
    </row>
    <row r="19" spans="1:11" x14ac:dyDescent="0.25">
      <c r="A19" s="33"/>
      <c r="B19" s="34"/>
      <c r="C19" s="24"/>
      <c r="D19" s="4" t="s">
        <v>9</v>
      </c>
      <c r="E19" s="12">
        <f>SUM(F19:K19)</f>
        <v>275937.87845000002</v>
      </c>
      <c r="F19" s="13">
        <f>F21+F22+F23+F24+F25</f>
        <v>38681.950799999999</v>
      </c>
      <c r="G19" s="13">
        <f t="shared" ref="G19:K19" si="2">G21+G22+G23+G24+G25</f>
        <v>41771.163439999997</v>
      </c>
      <c r="H19" s="13">
        <f>H21+H22+H23+H24+H25</f>
        <v>51091.006740000004</v>
      </c>
      <c r="I19" s="13">
        <f t="shared" si="2"/>
        <v>47314.767169999999</v>
      </c>
      <c r="J19" s="13">
        <f t="shared" si="2"/>
        <v>47925.781650000004</v>
      </c>
      <c r="K19" s="13">
        <f t="shared" si="2"/>
        <v>49153.20865</v>
      </c>
    </row>
    <row r="20" spans="1:11" x14ac:dyDescent="0.25">
      <c r="A20" s="33"/>
      <c r="B20" s="34"/>
      <c r="C20" s="24"/>
      <c r="D20" s="5" t="s">
        <v>10</v>
      </c>
      <c r="E20" s="12"/>
      <c r="F20" s="13"/>
      <c r="G20" s="13"/>
      <c r="H20" s="13"/>
      <c r="I20" s="12"/>
      <c r="J20" s="13"/>
      <c r="K20" s="13"/>
    </row>
    <row r="21" spans="1:11" ht="33.75" x14ac:dyDescent="0.25">
      <c r="A21" s="33"/>
      <c r="B21" s="34"/>
      <c r="C21" s="24"/>
      <c r="D21" s="7" t="s">
        <v>11</v>
      </c>
      <c r="E21" s="12">
        <f>SUM(F21:K21)</f>
        <v>247944.70458999998</v>
      </c>
      <c r="F21" s="13">
        <f>F31+F41</f>
        <v>35931.247799999997</v>
      </c>
      <c r="G21" s="13">
        <f>G31+G41</f>
        <v>38843.33844</v>
      </c>
      <c r="H21" s="13">
        <f>H31+H41</f>
        <v>43348.614830000006</v>
      </c>
      <c r="I21" s="13">
        <f>I31+I41</f>
        <v>42383.082519999996</v>
      </c>
      <c r="J21" s="13">
        <f t="shared" ref="J21" si="3">J31+J41</f>
        <v>43105.697</v>
      </c>
      <c r="K21" s="13">
        <f>K31+K41</f>
        <v>44332.724000000002</v>
      </c>
    </row>
    <row r="22" spans="1:11" ht="22.5" x14ac:dyDescent="0.25">
      <c r="A22" s="33"/>
      <c r="B22" s="34"/>
      <c r="C22" s="24"/>
      <c r="D22" s="7" t="s">
        <v>12</v>
      </c>
      <c r="E22" s="12">
        <f>SUM(F22:K22)</f>
        <v>3597.7</v>
      </c>
      <c r="F22" s="13">
        <v>0</v>
      </c>
      <c r="G22" s="13">
        <v>0</v>
      </c>
      <c r="H22" s="13">
        <f>H32</f>
        <v>3597.7</v>
      </c>
      <c r="I22" s="13">
        <v>0</v>
      </c>
      <c r="J22" s="13">
        <v>0</v>
      </c>
      <c r="K22" s="13">
        <v>0</v>
      </c>
    </row>
    <row r="23" spans="1:11" ht="22.5" x14ac:dyDescent="0.25">
      <c r="A23" s="33"/>
      <c r="B23" s="34"/>
      <c r="C23" s="24"/>
      <c r="D23" s="7" t="s">
        <v>13</v>
      </c>
      <c r="E23" s="12">
        <f t="shared" ref="E23:E24" si="4">SUM(F23:K23)</f>
        <v>2074.8999999999996</v>
      </c>
      <c r="F23" s="13">
        <v>0</v>
      </c>
      <c r="G23" s="13">
        <v>0</v>
      </c>
      <c r="H23" s="13">
        <v>0</v>
      </c>
      <c r="I23" s="13">
        <f>I33</f>
        <v>765.9</v>
      </c>
      <c r="J23" s="13">
        <f>J33</f>
        <v>654.29999999999995</v>
      </c>
      <c r="K23" s="13">
        <f>K33</f>
        <v>654.70000000000005</v>
      </c>
    </row>
    <row r="24" spans="1:11" ht="56.25" x14ac:dyDescent="0.25">
      <c r="A24" s="33"/>
      <c r="B24" s="34"/>
      <c r="C24" s="24"/>
      <c r="D24" s="7" t="s">
        <v>14</v>
      </c>
      <c r="E24" s="12">
        <f t="shared" si="4"/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</row>
    <row r="25" spans="1:11" ht="33.75" x14ac:dyDescent="0.25">
      <c r="A25" s="33"/>
      <c r="B25" s="34"/>
      <c r="C25" s="24"/>
      <c r="D25" s="7" t="s">
        <v>19</v>
      </c>
      <c r="E25" s="12">
        <f>SUM(F25:K25)</f>
        <v>22320.573859999997</v>
      </c>
      <c r="F25" s="13">
        <f>F45</f>
        <v>2750.703</v>
      </c>
      <c r="G25" s="13">
        <f t="shared" ref="G25:K25" si="5">G45</f>
        <v>2927.8249999999998</v>
      </c>
      <c r="H25" s="13">
        <f t="shared" si="5"/>
        <v>4144.6919099999996</v>
      </c>
      <c r="I25" s="13">
        <f t="shared" si="5"/>
        <v>4165.7846499999996</v>
      </c>
      <c r="J25" s="13">
        <f t="shared" si="5"/>
        <v>4165.7846499999996</v>
      </c>
      <c r="K25" s="13">
        <f t="shared" si="5"/>
        <v>4165.7846499999996</v>
      </c>
    </row>
    <row r="26" spans="1:11" ht="33.75" x14ac:dyDescent="0.25">
      <c r="A26" s="33"/>
      <c r="B26" s="34"/>
      <c r="C26" s="24"/>
      <c r="D26" s="4" t="s">
        <v>15</v>
      </c>
      <c r="E26" s="12">
        <f t="shared" ref="E26:E27" si="6">SUM(F26:K26)</f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</row>
    <row r="27" spans="1:11" x14ac:dyDescent="0.25">
      <c r="A27" s="33"/>
      <c r="B27" s="34"/>
      <c r="C27" s="25"/>
      <c r="D27" s="4" t="s">
        <v>16</v>
      </c>
      <c r="E27" s="12">
        <f t="shared" si="6"/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</row>
    <row r="28" spans="1:11" x14ac:dyDescent="0.25">
      <c r="A28" s="27" t="s">
        <v>22</v>
      </c>
      <c r="B28" s="30">
        <v>1</v>
      </c>
      <c r="C28" s="18" t="s">
        <v>23</v>
      </c>
      <c r="D28" s="3" t="s">
        <v>8</v>
      </c>
      <c r="E28" s="10">
        <f>E29+E36+E37</f>
        <v>146813.25400000002</v>
      </c>
      <c r="F28" s="10">
        <f t="shared" ref="F28:K28" si="7">F29+F36+F37</f>
        <v>22352.093000000001</v>
      </c>
      <c r="G28" s="10">
        <f t="shared" si="7"/>
        <v>22064.231</v>
      </c>
      <c r="H28" s="10">
        <f t="shared" si="7"/>
        <v>26596.940000000002</v>
      </c>
      <c r="I28" s="10">
        <f>I29+I36+I37</f>
        <v>24518.66</v>
      </c>
      <c r="J28" s="10">
        <f t="shared" si="7"/>
        <v>25425.93</v>
      </c>
      <c r="K28" s="10">
        <f t="shared" si="7"/>
        <v>25855.4</v>
      </c>
    </row>
    <row r="29" spans="1:11" x14ac:dyDescent="0.25">
      <c r="A29" s="28"/>
      <c r="B29" s="31"/>
      <c r="C29" s="19"/>
      <c r="D29" s="4" t="s">
        <v>9</v>
      </c>
      <c r="E29" s="12">
        <f>SUM(E31:E35)</f>
        <v>146813.25400000002</v>
      </c>
      <c r="F29" s="12">
        <f t="shared" ref="F29:K29" si="8">SUM(F31:F35)</f>
        <v>22352.093000000001</v>
      </c>
      <c r="G29" s="12">
        <f t="shared" si="8"/>
        <v>22064.231</v>
      </c>
      <c r="H29" s="12">
        <f t="shared" si="8"/>
        <v>26596.940000000002</v>
      </c>
      <c r="I29" s="12">
        <f>SUM(I31:I35)</f>
        <v>24518.66</v>
      </c>
      <c r="J29" s="12">
        <f t="shared" si="8"/>
        <v>25425.93</v>
      </c>
      <c r="K29" s="12">
        <f t="shared" si="8"/>
        <v>25855.4</v>
      </c>
    </row>
    <row r="30" spans="1:11" x14ac:dyDescent="0.25">
      <c r="A30" s="28"/>
      <c r="B30" s="31"/>
      <c r="C30" s="19"/>
      <c r="D30" s="5" t="s">
        <v>10</v>
      </c>
      <c r="E30" s="12"/>
      <c r="F30" s="13"/>
      <c r="G30" s="13"/>
      <c r="H30" s="13"/>
      <c r="I30" s="12"/>
      <c r="J30" s="13"/>
      <c r="K30" s="13"/>
    </row>
    <row r="31" spans="1:11" ht="33.75" x14ac:dyDescent="0.25">
      <c r="A31" s="28"/>
      <c r="B31" s="31"/>
      <c r="C31" s="19"/>
      <c r="D31" s="7" t="s">
        <v>11</v>
      </c>
      <c r="E31" s="12">
        <f>SUM(F31:K31)</f>
        <v>141140.65400000001</v>
      </c>
      <c r="F31" s="12">
        <v>22352.093000000001</v>
      </c>
      <c r="G31" s="12">
        <v>22064.231</v>
      </c>
      <c r="H31" s="12">
        <v>22999.24</v>
      </c>
      <c r="I31" s="12">
        <v>23752.76</v>
      </c>
      <c r="J31" s="12">
        <v>24771.63</v>
      </c>
      <c r="K31" s="12">
        <v>25200.7</v>
      </c>
    </row>
    <row r="32" spans="1:11" ht="22.5" x14ac:dyDescent="0.25">
      <c r="A32" s="28"/>
      <c r="B32" s="31"/>
      <c r="C32" s="19"/>
      <c r="D32" s="7" t="s">
        <v>12</v>
      </c>
      <c r="E32" s="12">
        <f>SUM(F32:K32)</f>
        <v>3597.7</v>
      </c>
      <c r="F32" s="12">
        <v>0</v>
      </c>
      <c r="G32" s="12">
        <v>0</v>
      </c>
      <c r="H32" s="12">
        <v>3597.7</v>
      </c>
      <c r="I32" s="12">
        <v>0</v>
      </c>
      <c r="J32" s="12">
        <v>0</v>
      </c>
      <c r="K32" s="12">
        <v>0</v>
      </c>
    </row>
    <row r="33" spans="1:11" ht="22.5" x14ac:dyDescent="0.25">
      <c r="A33" s="28"/>
      <c r="B33" s="31"/>
      <c r="C33" s="19"/>
      <c r="D33" s="7" t="s">
        <v>13</v>
      </c>
      <c r="E33" s="12">
        <f>SUM(F33:K33)</f>
        <v>2074.8999999999996</v>
      </c>
      <c r="F33" s="12">
        <v>0</v>
      </c>
      <c r="G33" s="12">
        <v>0</v>
      </c>
      <c r="H33" s="12">
        <v>0</v>
      </c>
      <c r="I33" s="12">
        <v>765.9</v>
      </c>
      <c r="J33" s="12">
        <v>654.29999999999995</v>
      </c>
      <c r="K33" s="12">
        <v>654.70000000000005</v>
      </c>
    </row>
    <row r="34" spans="1:11" ht="56.25" x14ac:dyDescent="0.25">
      <c r="A34" s="28"/>
      <c r="B34" s="31"/>
      <c r="C34" s="19"/>
      <c r="D34" s="7" t="s">
        <v>14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</row>
    <row r="35" spans="1:11" ht="33.75" x14ac:dyDescent="0.25">
      <c r="A35" s="28"/>
      <c r="B35" s="31"/>
      <c r="C35" s="19"/>
      <c r="D35" s="7" t="s">
        <v>19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</row>
    <row r="36" spans="1:11" ht="33.75" x14ac:dyDescent="0.25">
      <c r="A36" s="28"/>
      <c r="B36" s="31"/>
      <c r="C36" s="19"/>
      <c r="D36" s="4" t="s">
        <v>15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</row>
    <row r="37" spans="1:11" x14ac:dyDescent="0.25">
      <c r="A37" s="29"/>
      <c r="B37" s="32"/>
      <c r="C37" s="20"/>
      <c r="D37" s="4" t="s">
        <v>16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</row>
    <row r="38" spans="1:11" x14ac:dyDescent="0.25">
      <c r="A38" s="27" t="s">
        <v>22</v>
      </c>
      <c r="B38" s="30">
        <v>2</v>
      </c>
      <c r="C38" s="18" t="s">
        <v>25</v>
      </c>
      <c r="D38" s="3" t="s">
        <v>8</v>
      </c>
      <c r="E38" s="10">
        <f>SUM(F38:K38)</f>
        <v>129124.62445</v>
      </c>
      <c r="F38" s="10">
        <f t="shared" ref="F38" si="9">F39+F46+F47</f>
        <v>16329.8578</v>
      </c>
      <c r="G38" s="10">
        <f t="shared" ref="G38" si="10">G39+G46+G47</f>
        <v>19706.93244</v>
      </c>
      <c r="H38" s="10">
        <f>H39+H46+H47</f>
        <v>24494.066740000002</v>
      </c>
      <c r="I38" s="10">
        <f t="shared" ref="I38:K38" si="11">I39+I46+I47</f>
        <v>22796.107170000003</v>
      </c>
      <c r="J38" s="10">
        <f t="shared" si="11"/>
        <v>22499.851649999997</v>
      </c>
      <c r="K38" s="10">
        <f t="shared" si="11"/>
        <v>23297.808649999999</v>
      </c>
    </row>
    <row r="39" spans="1:11" x14ac:dyDescent="0.25">
      <c r="A39" s="28"/>
      <c r="B39" s="31"/>
      <c r="C39" s="19"/>
      <c r="D39" s="4" t="s">
        <v>9</v>
      </c>
      <c r="E39" s="12">
        <f>SUM(F39:K39)</f>
        <v>129124.62445</v>
      </c>
      <c r="F39" s="12">
        <f>SUM(F41:F45)</f>
        <v>16329.8578</v>
      </c>
      <c r="G39" s="12">
        <f t="shared" ref="G39" si="12">SUM(G41:G45)</f>
        <v>19706.93244</v>
      </c>
      <c r="H39" s="12">
        <f>SUM(H45,H41)</f>
        <v>24494.066740000002</v>
      </c>
      <c r="I39" s="12">
        <f>SUM(I41,I45)</f>
        <v>22796.107170000003</v>
      </c>
      <c r="J39" s="12">
        <f t="shared" ref="J39:K39" si="13">SUM(J41,J45)</f>
        <v>22499.851649999997</v>
      </c>
      <c r="K39" s="12">
        <f t="shared" si="13"/>
        <v>23297.808649999999</v>
      </c>
    </row>
    <row r="40" spans="1:11" x14ac:dyDescent="0.25">
      <c r="A40" s="28"/>
      <c r="B40" s="31"/>
      <c r="C40" s="19"/>
      <c r="D40" s="5" t="s">
        <v>10</v>
      </c>
      <c r="E40" s="12"/>
      <c r="F40" s="13"/>
      <c r="G40" s="13"/>
      <c r="H40" s="13"/>
      <c r="I40" s="12"/>
      <c r="J40" s="13"/>
      <c r="K40" s="13"/>
    </row>
    <row r="41" spans="1:11" ht="33.75" x14ac:dyDescent="0.25">
      <c r="A41" s="28"/>
      <c r="B41" s="31"/>
      <c r="C41" s="19"/>
      <c r="D41" s="7" t="s">
        <v>11</v>
      </c>
      <c r="E41" s="12">
        <f>SUM(F41:K41)</f>
        <v>106804.05059</v>
      </c>
      <c r="F41" s="12">
        <f>[1]Лист1!$H$26+[1]Лист1!$H$22</f>
        <v>13579.1548</v>
      </c>
      <c r="G41" s="12">
        <v>16779.10744</v>
      </c>
      <c r="H41" s="12">
        <v>20349.374830000001</v>
      </c>
      <c r="I41" s="12">
        <v>18630.322520000002</v>
      </c>
      <c r="J41" s="12">
        <v>18334.066999999999</v>
      </c>
      <c r="K41" s="12">
        <v>19132.024000000001</v>
      </c>
    </row>
    <row r="42" spans="1:11" ht="22.5" x14ac:dyDescent="0.25">
      <c r="A42" s="28"/>
      <c r="B42" s="31"/>
      <c r="C42" s="19"/>
      <c r="D42" s="7" t="s">
        <v>12</v>
      </c>
      <c r="E42" s="12">
        <f t="shared" ref="E42:E46" si="14">SUM(F42:K42)</f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</row>
    <row r="43" spans="1:11" ht="22.5" x14ac:dyDescent="0.25">
      <c r="A43" s="28"/>
      <c r="B43" s="31"/>
      <c r="C43" s="19"/>
      <c r="D43" s="7" t="s">
        <v>13</v>
      </c>
      <c r="E43" s="12">
        <f t="shared" si="14"/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</row>
    <row r="44" spans="1:11" ht="56.25" x14ac:dyDescent="0.25">
      <c r="A44" s="28"/>
      <c r="B44" s="31"/>
      <c r="C44" s="19"/>
      <c r="D44" s="7" t="s">
        <v>14</v>
      </c>
      <c r="E44" s="12">
        <f t="shared" si="14"/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</row>
    <row r="45" spans="1:11" ht="33.75" x14ac:dyDescent="0.25">
      <c r="A45" s="28"/>
      <c r="B45" s="31"/>
      <c r="C45" s="19"/>
      <c r="D45" s="7" t="s">
        <v>19</v>
      </c>
      <c r="E45" s="12">
        <f>SUM(F45:K45)</f>
        <v>22320.573859999997</v>
      </c>
      <c r="F45" s="12">
        <v>2750.703</v>
      </c>
      <c r="G45" s="12">
        <v>2927.8249999999998</v>
      </c>
      <c r="H45" s="12">
        <v>4144.6919099999996</v>
      </c>
      <c r="I45" s="12">
        <v>4165.7846499999996</v>
      </c>
      <c r="J45" s="12">
        <v>4165.7846499999996</v>
      </c>
      <c r="K45" s="12">
        <v>4165.7846499999996</v>
      </c>
    </row>
    <row r="46" spans="1:11" ht="33.75" x14ac:dyDescent="0.25">
      <c r="A46" s="28"/>
      <c r="B46" s="31"/>
      <c r="C46" s="19"/>
      <c r="D46" s="4" t="s">
        <v>15</v>
      </c>
      <c r="E46" s="12">
        <f t="shared" si="14"/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</row>
    <row r="47" spans="1:11" x14ac:dyDescent="0.25">
      <c r="A47" s="29"/>
      <c r="B47" s="32"/>
      <c r="C47" s="20"/>
      <c r="D47" s="4" t="s">
        <v>16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</row>
    <row r="48" spans="1:11" x14ac:dyDescent="0.25">
      <c r="C48" s="8"/>
    </row>
    <row r="49" spans="3:8" x14ac:dyDescent="0.25">
      <c r="C49" s="8"/>
      <c r="F49" s="9"/>
    </row>
    <row r="50" spans="3:8" x14ac:dyDescent="0.25">
      <c r="F50" s="9"/>
    </row>
    <row r="51" spans="3:8" x14ac:dyDescent="0.25">
      <c r="F51" s="9"/>
    </row>
    <row r="54" spans="3:8" x14ac:dyDescent="0.25">
      <c r="H54" t="s">
        <v>27</v>
      </c>
    </row>
  </sheetData>
  <mergeCells count="26">
    <mergeCell ref="G16:G17"/>
    <mergeCell ref="H16:H17"/>
    <mergeCell ref="E15:K15"/>
    <mergeCell ref="A28:A37"/>
    <mergeCell ref="B28:B37"/>
    <mergeCell ref="C28:C37"/>
    <mergeCell ref="J16:J17"/>
    <mergeCell ref="K16:K17"/>
    <mergeCell ref="A18:A27"/>
    <mergeCell ref="B18:B27"/>
    <mergeCell ref="I2:K2"/>
    <mergeCell ref="H3:K3"/>
    <mergeCell ref="I4:K4"/>
    <mergeCell ref="I5:K5"/>
    <mergeCell ref="C38:C47"/>
    <mergeCell ref="A13:K13"/>
    <mergeCell ref="A14:K14"/>
    <mergeCell ref="C18:C27"/>
    <mergeCell ref="A15:B16"/>
    <mergeCell ref="C15:C17"/>
    <mergeCell ref="A38:A47"/>
    <mergeCell ref="B38:B47"/>
    <mergeCell ref="I16:I17"/>
    <mergeCell ref="D15:D17"/>
    <mergeCell ref="E16:E17"/>
    <mergeCell ref="F16:F17"/>
  </mergeCells>
  <pageMargins left="0.70866141732283472" right="0.31496062992125984" top="0.74803149606299213" bottom="0.74803149606299213" header="0.31496062992125984" footer="0.31496062992125984"/>
  <pageSetup paperSize="9" scale="84" fitToHeight="0" orientation="landscape" r:id="rId1"/>
  <rowBreaks count="1" manualBreakCount="1">
    <brk id="2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2022-05-11T04:08:41Z</dcterms:modified>
</cp:coreProperties>
</file>