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06\Desktop\Бюджет\2021\Приложения\"/>
    </mc:Choice>
  </mc:AlternateContent>
  <xr:revisionPtr revIDLastSave="0" documentId="13_ncr:1_{403A6950-8118-419A-B8E7-A790D650CBFB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2022-2023" sheetId="2" r:id="rId1"/>
  </sheets>
  <definedNames>
    <definedName name="_xlnm._FilterDatabase" localSheetId="0" hidden="1">'2022-2023'!$A$8:$I$248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0" i="2" l="1"/>
  <c r="D20" i="2"/>
  <c r="E37" i="2"/>
  <c r="D37" i="2"/>
  <c r="E68" i="2"/>
  <c r="D68" i="2"/>
  <c r="E76" i="2"/>
  <c r="D76" i="2"/>
  <c r="E81" i="2"/>
  <c r="D81" i="2"/>
  <c r="E85" i="2"/>
  <c r="D85" i="2"/>
  <c r="E91" i="2"/>
  <c r="E90" i="2" s="1"/>
  <c r="D90" i="2"/>
  <c r="D91" i="2"/>
  <c r="E96" i="2"/>
  <c r="D96" i="2"/>
  <c r="E135" i="2"/>
  <c r="D135" i="2"/>
  <c r="E189" i="2"/>
  <c r="D189" i="2"/>
  <c r="E197" i="2"/>
  <c r="D197" i="2"/>
  <c r="E221" i="2"/>
  <c r="D221" i="2"/>
  <c r="E225" i="2"/>
  <c r="D225" i="2"/>
  <c r="E246" i="2" l="1"/>
  <c r="D246" i="2"/>
  <c r="E243" i="2"/>
  <c r="D243" i="2"/>
  <c r="E239" i="2"/>
  <c r="D239" i="2"/>
  <c r="E236" i="2"/>
  <c r="D236" i="2"/>
  <c r="E234" i="2"/>
  <c r="E233" i="2" s="1"/>
  <c r="E232" i="2" s="1"/>
  <c r="E231" i="2" s="1"/>
  <c r="D233" i="2"/>
  <c r="D232" i="2" s="1"/>
  <c r="D231" i="2" s="1"/>
  <c r="E229" i="2"/>
  <c r="E228" i="2" s="1"/>
  <c r="D229" i="2"/>
  <c r="D228" i="2" s="1"/>
  <c r="E226" i="2"/>
  <c r="D226" i="2"/>
  <c r="E223" i="2"/>
  <c r="E222" i="2" s="1"/>
  <c r="D223" i="2"/>
  <c r="D222" i="2" s="1"/>
  <c r="E219" i="2"/>
  <c r="E218" i="2" s="1"/>
  <c r="D219" i="2"/>
  <c r="D218" i="2" s="1"/>
  <c r="E216" i="2"/>
  <c r="E215" i="2" s="1"/>
  <c r="D216" i="2"/>
  <c r="D215" i="2" s="1"/>
  <c r="E211" i="2"/>
  <c r="D211" i="2"/>
  <c r="E209" i="2"/>
  <c r="D209" i="2"/>
  <c r="E207" i="2"/>
  <c r="D207" i="2"/>
  <c r="E204" i="2"/>
  <c r="D204" i="2"/>
  <c r="E202" i="2"/>
  <c r="E201" i="2" s="1"/>
  <c r="D202" i="2"/>
  <c r="E198" i="2"/>
  <c r="D198" i="2"/>
  <c r="E194" i="2"/>
  <c r="D194" i="2"/>
  <c r="E192" i="2"/>
  <c r="D192" i="2"/>
  <c r="E190" i="2"/>
  <c r="D190" i="2"/>
  <c r="E187" i="2"/>
  <c r="D187" i="2"/>
  <c r="E185" i="2"/>
  <c r="D185" i="2"/>
  <c r="E183" i="2"/>
  <c r="E182" i="2" s="1"/>
  <c r="D183" i="2"/>
  <c r="D182" i="2" s="1"/>
  <c r="E180" i="2"/>
  <c r="D180" i="2"/>
  <c r="E177" i="2"/>
  <c r="D177" i="2"/>
  <c r="E176" i="2"/>
  <c r="E175" i="2" s="1"/>
  <c r="D176" i="2"/>
  <c r="D175" i="2" s="1"/>
  <c r="E173" i="2"/>
  <c r="D173" i="2"/>
  <c r="E170" i="2"/>
  <c r="D170" i="2"/>
  <c r="E167" i="2"/>
  <c r="D167" i="2"/>
  <c r="E164" i="2"/>
  <c r="D164" i="2"/>
  <c r="E161" i="2"/>
  <c r="D161" i="2"/>
  <c r="E158" i="2"/>
  <c r="D158" i="2"/>
  <c r="E154" i="2"/>
  <c r="D154" i="2"/>
  <c r="E152" i="2"/>
  <c r="D152" i="2"/>
  <c r="E150" i="2"/>
  <c r="E149" i="2"/>
  <c r="D148" i="2"/>
  <c r="E144" i="2"/>
  <c r="D144" i="2"/>
  <c r="E142" i="2"/>
  <c r="D142" i="2"/>
  <c r="E139" i="2"/>
  <c r="D139" i="2"/>
  <c r="E136" i="2"/>
  <c r="D136" i="2"/>
  <c r="E132" i="2"/>
  <c r="E131" i="2" s="1"/>
  <c r="D132" i="2"/>
  <c r="D131" i="2" s="1"/>
  <c r="E129" i="2"/>
  <c r="D129" i="2"/>
  <c r="E127" i="2"/>
  <c r="D127" i="2"/>
  <c r="E125" i="2"/>
  <c r="D125" i="2"/>
  <c r="E122" i="2"/>
  <c r="D122" i="2"/>
  <c r="E119" i="2"/>
  <c r="D119" i="2"/>
  <c r="E115" i="2"/>
  <c r="D115" i="2"/>
  <c r="E112" i="2"/>
  <c r="D112" i="2"/>
  <c r="E108" i="2"/>
  <c r="D108" i="2"/>
  <c r="E105" i="2"/>
  <c r="E104" i="2" s="1"/>
  <c r="D105" i="2"/>
  <c r="D104" i="2" s="1"/>
  <c r="E101" i="2"/>
  <c r="E100" i="2" s="1"/>
  <c r="D101" i="2"/>
  <c r="D100" i="2" s="1"/>
  <c r="E97" i="2"/>
  <c r="D97" i="2"/>
  <c r="E92" i="2"/>
  <c r="D92" i="2"/>
  <c r="E86" i="2"/>
  <c r="D86" i="2"/>
  <c r="E83" i="2"/>
  <c r="E82" i="2" s="1"/>
  <c r="D83" i="2"/>
  <c r="D82" i="2" s="1"/>
  <c r="E77" i="2"/>
  <c r="D77" i="2"/>
  <c r="E73" i="2"/>
  <c r="D73" i="2"/>
  <c r="E69" i="2"/>
  <c r="D69" i="2"/>
  <c r="E65" i="2"/>
  <c r="E64" i="2" s="1"/>
  <c r="D65" i="2"/>
  <c r="D64" i="2" s="1"/>
  <c r="E61" i="2"/>
  <c r="D61" i="2"/>
  <c r="E58" i="2"/>
  <c r="D58" i="2"/>
  <c r="E55" i="2"/>
  <c r="E54" i="2" s="1"/>
  <c r="D55" i="2"/>
  <c r="D54" i="2" s="1"/>
  <c r="E51" i="2"/>
  <c r="E50" i="2" s="1"/>
  <c r="D51" i="2"/>
  <c r="D50" i="2" s="1"/>
  <c r="E47" i="2"/>
  <c r="E46" i="2" s="1"/>
  <c r="D47" i="2"/>
  <c r="D46" i="2" s="1"/>
  <c r="E44" i="2"/>
  <c r="D44" i="2"/>
  <c r="E41" i="2"/>
  <c r="D41" i="2"/>
  <c r="E38" i="2"/>
  <c r="D38" i="2"/>
  <c r="E34" i="2"/>
  <c r="D34" i="2"/>
  <c r="E33" i="2"/>
  <c r="E32" i="2" s="1"/>
  <c r="D33" i="2"/>
  <c r="D32" i="2" s="1"/>
  <c r="D30" i="2"/>
  <c r="D27" i="2" s="1"/>
  <c r="E27" i="2"/>
  <c r="E22" i="2"/>
  <c r="E21" i="2" s="1"/>
  <c r="D22" i="2"/>
  <c r="D21" i="2" s="1"/>
  <c r="E16" i="2"/>
  <c r="D16" i="2"/>
  <c r="E13" i="2"/>
  <c r="E12" i="2" s="1"/>
  <c r="D13" i="2"/>
  <c r="D12" i="2" s="1"/>
  <c r="E184" i="2" l="1"/>
  <c r="E148" i="2"/>
  <c r="E147" i="2" s="1"/>
  <c r="D141" i="2"/>
  <c r="D184" i="2"/>
  <c r="D26" i="2"/>
  <c r="D84" i="2"/>
  <c r="E118" i="2"/>
  <c r="D11" i="2"/>
  <c r="E141" i="2"/>
  <c r="E11" i="2"/>
  <c r="D118" i="2"/>
  <c r="E84" i="2"/>
  <c r="D201" i="2"/>
  <c r="E179" i="2"/>
  <c r="D179" i="2"/>
  <c r="D124" i="2"/>
  <c r="D206" i="2"/>
  <c r="E124" i="2"/>
  <c r="E117" i="2" s="1"/>
  <c r="E206" i="2"/>
  <c r="E196" i="2" s="1"/>
  <c r="D242" i="2"/>
  <c r="D235" i="2" s="1"/>
  <c r="D107" i="2"/>
  <c r="D103" i="2" s="1"/>
  <c r="E26" i="2"/>
  <c r="D57" i="2"/>
  <c r="E107" i="2"/>
  <c r="E103" i="2" s="1"/>
  <c r="E242" i="2"/>
  <c r="E235" i="2" s="1"/>
  <c r="E57" i="2"/>
  <c r="D147" i="2"/>
  <c r="E134" i="2" l="1"/>
  <c r="D10" i="2"/>
  <c r="E10" i="2"/>
  <c r="E75" i="2"/>
  <c r="D117" i="2"/>
  <c r="D134" i="2"/>
  <c r="D196" i="2"/>
  <c r="D75" i="2"/>
  <c r="E9" i="2" l="1"/>
  <c r="E248" i="2" s="1"/>
  <c r="D9" i="2"/>
  <c r="D248" i="2" s="1"/>
</calcChain>
</file>

<file path=xl/sharedStrings.xml><?xml version="1.0" encoding="utf-8"?>
<sst xmlns="http://schemas.openxmlformats.org/spreadsheetml/2006/main" count="607" uniqueCount="262">
  <si>
    <t>КЦСР</t>
  </si>
  <si>
    <t>КВР</t>
  </si>
  <si>
    <t>3000000000</t>
  </si>
  <si>
    <t>Программные направления деятельности</t>
  </si>
  <si>
    <t>0100000000</t>
  </si>
  <si>
    <t>Муниципальная программа «Развитие образования в муниципальном образовании «Катангский район» на 2019-2024гг</t>
  </si>
  <si>
    <t>0110000000</t>
  </si>
  <si>
    <t>Подпрограмма «Дошкольное образование»</t>
  </si>
  <si>
    <t>0110100000</t>
  </si>
  <si>
    <t>Основное мероприятие: Финансовое обеспечение реализации основных программ дошкольного образования в соответствии с ФГОС</t>
  </si>
  <si>
    <t>0110173010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</si>
  <si>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</si>
  <si>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0110200000</t>
  </si>
  <si>
    <t>Основное мероприятие: Организация предоставления общедоступного и бесплатного дошкольного образования</t>
  </si>
  <si>
    <t>0120000000</t>
  </si>
  <si>
    <t>Подпрограмма «Общее образование»</t>
  </si>
  <si>
    <t>0120100000</t>
  </si>
  <si>
    <t>Основное мероприятие: Финансовое обеспечение реализации основных программ начального общего, основного общего, среднего общего образования в соответствии с ФГОС</t>
  </si>
  <si>
    <t>0120173020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</si>
  <si>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</si>
  <si>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0120200000</t>
  </si>
  <si>
    <t>Основное мероприятие: Организация предоставления общедоступного и бесплатного начального общего, основного общего, среднего общего образования</t>
  </si>
  <si>
    <t>01202S2370</t>
  </si>
  <si>
    <t>Субсидии на реализацию мероприятий перечня проектов народных инициатив</t>
  </si>
  <si>
    <t>01202S2976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</si>
  <si>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</si>
  <si>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0120300000</t>
  </si>
  <si>
    <t>Основное мероприятие: Сохранение и укрепление здоровья учащихся, создание условия для формирования ЗОЖ</t>
  </si>
  <si>
    <t>0120373180</t>
  </si>
  <si>
    <t>Субвенция на осуществление областных государственных полномочий по обеспечению бесплатным двухразовым питанием детей - инвалидов</t>
  </si>
  <si>
    <t>01203S2957</t>
  </si>
  <si>
    <t>Субсидия на обеспечение бесплатным питьевым молоком обучающихся 1-4 классов</t>
  </si>
  <si>
    <t>0120400000</t>
  </si>
  <si>
    <t>Основное мероприятие: Реализация переданных полномочий по Муниципальной программе "Молодежная политика, работа с детьми и молодежью Преображенского муниципального образования на 2018-2022гг."</t>
  </si>
  <si>
    <t>0120600000</t>
  </si>
  <si>
    <t>Организация бесплптного горячего питания обучающихся, получающих начальное общее образование</t>
  </si>
  <si>
    <t>01206L3041</t>
  </si>
  <si>
    <t>Субсидии местным бюджетам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</si>
  <si>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012P100000</t>
  </si>
  <si>
    <t>Региональный проект: Финансовая поддержка семей при рождении детей (Иркутская область)</t>
  </si>
  <si>
    <t>012P173050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</si>
  <si>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</si>
  <si>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0130000000</t>
  </si>
  <si>
    <t>Подпрограмма «Дополнительное образование»</t>
  </si>
  <si>
    <t>0130100000</t>
  </si>
  <si>
    <t>Основное мероприятие: Организация предоставления дополнительного образования</t>
  </si>
  <si>
    <t>0140000000</t>
  </si>
  <si>
    <t>Подпрограмма «Организация отдыха и оздоровления детей в летнее время»</t>
  </si>
  <si>
    <t>0140100000</t>
  </si>
  <si>
    <t>Основное мероприятие: Подготовка к проведению оздоровительного сезона</t>
  </si>
  <si>
    <t>0140200000</t>
  </si>
  <si>
    <t>Основное мероприятие: Организация отдыха и оздоровления детей в каникулярный период</t>
  </si>
  <si>
    <t>0140300000</t>
  </si>
  <si>
    <t>Основное мероприятие: Организация питания детей в каникулярное время</t>
  </si>
  <si>
    <t>01403S2080</t>
  </si>
  <si>
    <t>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</si>
  <si>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0150000000</t>
  </si>
  <si>
    <t>Подпрограмма «Обеспечение реализации муниципальной программы»</t>
  </si>
  <si>
    <t>0150100000</t>
  </si>
  <si>
    <t>Основное мероприятие: Обеспечение деятельности муниципального отдела образования</t>
  </si>
  <si>
    <t>0150500000</t>
  </si>
  <si>
    <t>Основное мероприятие: Обеспечение учебниками, учебными пособиями и средствами обучения и воспитания</t>
  </si>
  <si>
    <t>0200000000</t>
  </si>
  <si>
    <t>Муниципальная программа «Развитие культуры в муниципальном образовании «Катангский район» на 2019-2024гг</t>
  </si>
  <si>
    <t>0210000000</t>
  </si>
  <si>
    <t>Подпрограмма «Организация библиотечного, справочного и информационного обслуживания населения»</t>
  </si>
  <si>
    <t>0210200000</t>
  </si>
  <si>
    <t>Основное мероприятие: Организация и предоставление услуг в сфере библиотечного обслуживания населения</t>
  </si>
  <si>
    <t>0210400000</t>
  </si>
  <si>
    <t>Основное мероприятие: Комплектование библиотечных фондов</t>
  </si>
  <si>
    <t>02104S2102</t>
  </si>
  <si>
    <t>Комплектование книжных фондов муниципальных общедоступных библиотек и государственных центральных библиотек субъектов российской Федерации</t>
  </si>
  <si>
    <t>0220000000</t>
  </si>
  <si>
    <t>Подпрограмма «Организация музейного обслуживания населения Катангского района»</t>
  </si>
  <si>
    <t>0220200000</t>
  </si>
  <si>
    <t>Основное мероприятие: Организация и предоставление услуг в сфере музейного обслуживания населения</t>
  </si>
  <si>
    <t>0230000000</t>
  </si>
  <si>
    <t>Подпрограмма «Организация досуга населения, развитие и поддержка народного творчества»</t>
  </si>
  <si>
    <t>0230200000</t>
  </si>
  <si>
    <t>Основное мероприятие: Организация и предоставление услуг в сфере культурно-массовых, досуговых и просветительских мероприятий</t>
  </si>
  <si>
    <t>0240000000</t>
  </si>
  <si>
    <t>Подпрограмма «Обеспечение реализации муниципальной программы »</t>
  </si>
  <si>
    <t>0240100000</t>
  </si>
  <si>
    <t>Основное мероприятие: Обеспечение деятельности муниципального отдела по развитию культуры, молодежной политике и спорту</t>
  </si>
  <si>
    <t>0240400000</t>
  </si>
  <si>
    <t>Основное мероприятие: Создание условий для развития физической культуры и спорта</t>
  </si>
  <si>
    <t>02404S2850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</si>
  <si>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</si>
  <si>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0300000000</t>
  </si>
  <si>
    <t>Муниципальная программа «Управление муниципальными финансами в муниципальном образовании «Катангский район» на 2019-2024гг</t>
  </si>
  <si>
    <t>0310000000</t>
  </si>
  <si>
    <t>Подпрограмма «Выравнивание уровня бюджетной обеспеченности поселений Катангского района»</t>
  </si>
  <si>
    <t>0310100000</t>
  </si>
  <si>
    <t>Основное мероприятие: Выравнивание уровня бюджетной обеспеченности поселений за счет средств местного бюджета</t>
  </si>
  <si>
    <t>0320000000</t>
  </si>
  <si>
    <t>Подпрограмма «Формирование, исполнение и контроль за исполнением бюджета и сметы, ведения бухгалтерского учета»</t>
  </si>
  <si>
    <t>0320100000</t>
  </si>
  <si>
    <t>Основное мероприятие: Обеспечение деятельности финансового управления</t>
  </si>
  <si>
    <t>0320200000</t>
  </si>
  <si>
    <t>Основное мероприятие: Реализация переданных полномочий по формированию, исполнению и контролю за исполнением бюджетов и смет поселений Катангского района</t>
  </si>
  <si>
    <t>0320300000</t>
  </si>
  <si>
    <t>Основное мероприятие: Управление муниципальным долгом МО "Катангский район"</t>
  </si>
  <si>
    <t>0400000000</t>
  </si>
  <si>
    <t>Муниципальная программа «Безопасный город» на 2019-2024гг</t>
  </si>
  <si>
    <t>0410000000</t>
  </si>
  <si>
    <t>Подпрограмма «Построение и развитие аппаратно-программного комплекса «Безопасный город»»</t>
  </si>
  <si>
    <t>0410100000</t>
  </si>
  <si>
    <t>Основное мероприятие: Обеспечение деятельности Единой дежурно-диспетчерской службы Катангского района</t>
  </si>
  <si>
    <t>0410200000</t>
  </si>
  <si>
    <t>Основное мероприятие: Материально-техническое обеспечение Единой дежурно-диспетчерской службы Катангского района</t>
  </si>
  <si>
    <t>0420000000</t>
  </si>
  <si>
    <t>Подпрограмма «Защита населения и территории Катангского района от чрезвычайных ситуаций»</t>
  </si>
  <si>
    <t>0420100000</t>
  </si>
  <si>
    <t>Основное мероприятие: Подготовка и переподготовка должностных лиц по программам ГО и ЧС</t>
  </si>
  <si>
    <t>0420200000</t>
  </si>
  <si>
    <t>Основное мероприятие: Ликвидация последствий чрезвычайных ситуаций за счет средств Резервного фонда</t>
  </si>
  <si>
    <t>0420300000</t>
  </si>
  <si>
    <t>Основное мероприятие: Реализация мероприятий, направленных на защиту и предупреждение населения Катангского района от чрезвычайных ситуаций</t>
  </si>
  <si>
    <t>0430000000</t>
  </si>
  <si>
    <t>Подпрограмма «Повышение безопасности дорожного движения на территории Катангского района»</t>
  </si>
  <si>
    <t>0430100000</t>
  </si>
  <si>
    <t>Основное мероприятие: Проведение информационно-разъяснительных мероприятий по организации безопасного дорожного движения</t>
  </si>
  <si>
    <t>0500000000</t>
  </si>
  <si>
    <t>Муниципальная программа «Экономическое развитие муниципального образования «Катангский район» на 2019-2024гг</t>
  </si>
  <si>
    <t>0510000000</t>
  </si>
  <si>
    <t>Подпрограмма «Выполнение полномочий органов местного самоуправления в соответствии с действующим законодательством»</t>
  </si>
  <si>
    <t>0510100000</t>
  </si>
  <si>
    <t>Основное мероприятие: Обеспечения и развитие муниципальной службы</t>
  </si>
  <si>
    <t>0510200000</t>
  </si>
  <si>
    <t>Основное мероприятие: Создание благоприятных условий для привлечения и закрепления в районе профессиональных кадров</t>
  </si>
  <si>
    <t>0510300000</t>
  </si>
  <si>
    <t>Основное мероприятие: Мероприятия по противодействию коррупции</t>
  </si>
  <si>
    <t>0510373160</t>
  </si>
  <si>
    <t>Осуществление отдельных областных государственных полномочий в области противодействия коррупции</t>
  </si>
  <si>
    <t>0510500000</t>
  </si>
  <si>
    <t>Основное мероприятие: Обеспечение реализации полномочий органов местного самоуправления</t>
  </si>
  <si>
    <t>0510551200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</si>
  <si>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</si>
  <si>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0510573040</t>
  </si>
  <si>
    <t>Субвенции на 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</si>
  <si>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0510573060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</si>
  <si>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</si>
  <si>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0510573070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</si>
  <si>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</si>
  <si>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0510573090</t>
  </si>
  <si>
    <t>Осуществление отдельных областных государственных полномочий в сфере труда</t>
  </si>
  <si>
    <t>0510573130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</si>
  <si>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</si>
  <si>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0510573140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</si>
  <si>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</si>
  <si>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0510573150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</si>
  <si>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</si>
  <si>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05105S2160</t>
  </si>
  <si>
    <t>Софинансирование субсидии на 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</si>
  <si>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0510700000</t>
  </si>
  <si>
    <t>Основное мероприятие: Реализация переданных полномочий по внутреннему муниципальному контролю и по контролю в сфере закупок товаров, работ, услуг для обеспечения муниципальных нужд поселений Катангского района</t>
  </si>
  <si>
    <t>0520000000</t>
  </si>
  <si>
    <t>Подпрограмма «Создание условий для устойчивого экономического развития»</t>
  </si>
  <si>
    <t>0520200000</t>
  </si>
  <si>
    <t>Основное мероприятие: Ценовое регулирование предоставления услуг на территории муниципального образования «Катангский район»</t>
  </si>
  <si>
    <t>05202S2360</t>
  </si>
  <si>
    <t>Софинансирование субсидии на частичное финансовое обеспечение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</si>
  <si>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0530000000</t>
  </si>
  <si>
    <t>Подпрограмма «Развитие дорожного хозяйства»</t>
  </si>
  <si>
    <t>0530100000</t>
  </si>
  <si>
    <t>Основное мероприятие: Расчистка и содержание автодорог</t>
  </si>
  <si>
    <t>0530200000</t>
  </si>
  <si>
    <t>Основное мероприятие: Обеспечение пассажирских перевозок на территории муниципального образования «Катангский район» и межмуниципальные перевозки</t>
  </si>
  <si>
    <t>0540000000</t>
  </si>
  <si>
    <t>Подпрограмма «Управление муниципальным имуществом»</t>
  </si>
  <si>
    <t>0540100000</t>
  </si>
  <si>
    <t>Основное мероприятие: Проведение мероприятий по технической инвентаризации, кадастровым работам в отношении муниципальных объектов недвижимости</t>
  </si>
  <si>
    <t>0540200000</t>
  </si>
  <si>
    <t>Основное мероприятие: Проведение обязательной независимой оценки муниципальных объектов с целью последующей продажи (приватизации), передачи в аренду</t>
  </si>
  <si>
    <t>0540400000</t>
  </si>
  <si>
    <t>Основное мероприятие: Информационно-техническое обеспечение выполнение полномочий органов местного самоуправление</t>
  </si>
  <si>
    <t>0600000000</t>
  </si>
  <si>
    <t>Муниципальная программа «Социальное развитие муниципального образования «Катангский район» на 2019-2024гг</t>
  </si>
  <si>
    <t>0610000000</t>
  </si>
  <si>
    <t>Подпрограмма «Поддержка общественных организаций»</t>
  </si>
  <si>
    <t>0610100000</t>
  </si>
  <si>
    <t>Основное мероприятие: Организация и проведение информационно-пропагандистских мероприятий, направленных на интеграцию граждан старшего поколения в общественную жизнь</t>
  </si>
  <si>
    <t>0620000000</t>
  </si>
  <si>
    <t>Подпрограмма «Реализация программы «Доступная среда»»</t>
  </si>
  <si>
    <t>0620100000</t>
  </si>
  <si>
    <t>Основное мероприятие: Организация и проведение мероприятий, направленных на поддержание активной жизнедеятельности инвалидов и пенсионеров</t>
  </si>
  <si>
    <t>0620200000</t>
  </si>
  <si>
    <t>Основное мероприятие: Обеспечение беспрепятственного доступа инвалидов к объектам социальной инфраструктуры (установка пандусов, распашных дверей, приобретение раздвижных телескопических пандусов)</t>
  </si>
  <si>
    <t>0630000000</t>
  </si>
  <si>
    <t>Подпрограмма «Профилактика социально-негативных явлений »</t>
  </si>
  <si>
    <t>0630100000</t>
  </si>
  <si>
    <t>Основное мероприятие: Организация мероприятий профилактике правонарушений, преступлений, терроризма, экстремизма и укрепления межнационального и межконфессионального согласия, семейного благополучия</t>
  </si>
  <si>
    <t>0630200000</t>
  </si>
  <si>
    <t>Основное мероприятие: Информирование населения о профилактике заболеваний и реализация мер по формированию здорового образа жизни у населения</t>
  </si>
  <si>
    <t>0630300000</t>
  </si>
  <si>
    <t>Основное мероприятие: Организация мероприятий по профилактике социального сиротства и семейного неблагополучия</t>
  </si>
  <si>
    <t>0630400000</t>
  </si>
  <si>
    <t>Основное мероприятие: Организация мероприятий по отлову, транспортировки и передержки безнадзорных животных</t>
  </si>
  <si>
    <t>0630473120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</si>
  <si>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</si>
  <si>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0640000000</t>
  </si>
  <si>
    <t>Подпрограмма «Устойчивое развитие коренных малочисленных народов севера проживающих на территории Катангского района»</t>
  </si>
  <si>
    <t>0640200000</t>
  </si>
  <si>
    <t>Основное мероприятие: Подготовка и распространение информации на языках коренных малочисленных народов Севера</t>
  </si>
  <si>
    <t>0700000000</t>
  </si>
  <si>
    <t>Муниципальная программа «Устойчивое развитие сельских территорий муниципального образования «Катангский район» на 2019-2024гг</t>
  </si>
  <si>
    <t>0720000000</t>
  </si>
  <si>
    <t>Подпрограмма «Реконструкция, капитальный и текущий ремонт объектов муниципальной собственности»</t>
  </si>
  <si>
    <t>0720100000</t>
  </si>
  <si>
    <t>Основное мероприятие: Разработка проектно-сметной документации реконструкции, капитального и текущего ремонта объектов муниципальной собственности</t>
  </si>
  <si>
    <t>0740000000</t>
  </si>
  <si>
    <t>Подпрограмма «Территориальное планирование»</t>
  </si>
  <si>
    <t>0740300000</t>
  </si>
  <si>
    <t>Основное мероприятие: Градостроительное зонирование и планировка территории</t>
  </si>
  <si>
    <t>0750000000</t>
  </si>
  <si>
    <t>Подпрограмма «Энергосбережение и повышение энергетической эффективности»</t>
  </si>
  <si>
    <t>0750200000</t>
  </si>
  <si>
    <t>Основное мероприятие: Технические и технологические мероприятия по энергосбережению</t>
  </si>
  <si>
    <t>2000000000</t>
  </si>
  <si>
    <t>Непрограммные мероприятия</t>
  </si>
  <si>
    <t>2010000000</t>
  </si>
  <si>
    <t>Глава муниципального образования «Катангский район»</t>
  </si>
  <si>
    <t>2020000000</t>
  </si>
  <si>
    <t>Районная дума муниципального образования «Катангский район»</t>
  </si>
  <si>
    <t>2030000000</t>
  </si>
  <si>
    <t>Контрольно-счетная палата муниципального образования «Катангский район»</t>
  </si>
  <si>
    <t>2030100000</t>
  </si>
  <si>
    <t>Осуществление основной деятельности Контрольно-счетной палаты муниципального образования «Катангский район»</t>
  </si>
  <si>
    <t>2030200000</t>
  </si>
  <si>
    <t>Осуществление внешнего финансового контроля поселений, входящих в состав МО «Катангский район»</t>
  </si>
  <si>
    <t>Итого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</si>
  <si>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</si>
  <si>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</si>
  <si>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</si>
  <si>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</si>
  <si>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300</t>
  </si>
  <si>
    <t>Социальное обеспечение и иные выплаты населению</t>
  </si>
  <si>
    <t>400</t>
  </si>
  <si>
    <t>Капитальные вложения в объекты государственной (муниципальной) собственности</t>
  </si>
  <si>
    <t>500</t>
  </si>
  <si>
    <t>Межбюджетные трансферты</t>
  </si>
  <si>
    <t>600</t>
  </si>
  <si>
    <t>Предоставление субсидий бюджетным, автономным учреждениям и иным некоммерческим организациям</t>
  </si>
  <si>
    <t>700</t>
  </si>
  <si>
    <t>Обслуживание государственного долга Российской Федерации</t>
  </si>
  <si>
    <t>800</t>
  </si>
  <si>
    <t>Иные бюджетные ассигнования</t>
  </si>
  <si>
    <t>(рублей)</t>
  </si>
  <si>
    <t xml:space="preserve">Наименование </t>
  </si>
  <si>
    <t>Сумма</t>
  </si>
  <si>
    <t>0760000000</t>
  </si>
  <si>
    <t>Подпрограмма «Охрана окружающей среды»</t>
  </si>
  <si>
    <t>Основное мероприятие: Снижение негативного влияния отходов на состояние окружающей среды</t>
  </si>
  <si>
    <t>0760100000</t>
  </si>
  <si>
    <t>07601S2933</t>
  </si>
  <si>
    <t>Субсидия на приобретение комплексов (установок) по обезвреживанию твердых коммунальных отходов</t>
  </si>
  <si>
    <t xml:space="preserve">  к решению Думы муниципального образования "Катангский район" "О бюджете муниципального образования "Катангский район" на 2021 год и на плановый период 2022 и 2023 годов" </t>
  </si>
  <si>
    <t>от ___.12.2020  № ___/___</t>
  </si>
  <si>
    <t>Приложение 8</t>
  </si>
  <si>
    <t>2022 год</t>
  </si>
  <si>
    <t>2023 год</t>
  </si>
  <si>
    <t>Распределение бюджетных ассигнований  по целевым статьям (муниципальным программам и непрограммным направлениям деятельности), группам видов расходов  классификации расходов бюджетов на плановый период 2022 и 2023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</si>
</sst>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?"/>
  </numFmts>
  <fonts count="7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6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/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justify" vertical="center"/>
    </xf>
    <xf numFmtId="4" fontId="1" fillId="0" borderId="0" xfId="0" applyNumberFormat="1" applyFont="1" applyFill="1" applyAlignment="1">
      <alignment horizontal="justify" vertical="center"/>
    </xf>
    <xf numFmtId="49" fontId="1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4" fontId="5" fillId="0" borderId="0" xfId="0" applyNumberFormat="1" applyFont="1" applyFill="1"/>
    <xf numFmtId="0" fontId="2" fillId="0" borderId="0" xfId="0" applyFont="1" applyFill="1" applyAlignment="1">
      <alignment vertical="top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</cellXfs>
  <cellStyles count="3">
    <cellStyle name="Normal" xfId="1" xr:uid="{00000000-0005-0000-0000-000000000000}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64BFA-639E-4A99-A1E6-16023B3AF0C6}">
  <sheetPr>
    <pageSetUpPr fitToPage="1"/>
  </sheetPr>
  <dimension ref="A1:I254"/>
  <sheetViews>
    <sheetView tabSelected="1" view="pageBreakPreview" topLeftCell="A247" zoomScaleNormal="100" zoomScaleSheetLayoutView="100" workbookViewId="0">
      <selection activeCell="E20" sqref="E20"/>
    </sheetView>
  </sheetViews>
  <sheetFormatPr defaultRowHeight="15.75" outlineLevelRow="7" x14ac:dyDescent="0.25"/>
  <cols>
    <col min="1" max="1" width="44" style="1" customWidth="1"/>
    <col min="2" max="2" width="16.85546875" style="1" customWidth="1"/>
    <col min="3" max="3" width="8.28515625" style="1" customWidth="1"/>
    <col min="4" max="5" width="17.7109375" style="1" customWidth="1"/>
    <col min="6" max="7" width="15.7109375" style="1" bestFit="1" customWidth="1"/>
    <col min="8" max="8" width="16.140625" style="1" customWidth="1"/>
    <col min="9" max="16384" width="9.140625" style="1"/>
  </cols>
  <sheetData>
    <row r="1" spans="1:8" x14ac:dyDescent="0.25">
      <c r="D1" s="24" t="s">
        <v>258</v>
      </c>
      <c r="E1" s="24"/>
    </row>
    <row r="2" spans="1:8" ht="83.25" customHeight="1" outlineLevel="1" x14ac:dyDescent="0.25">
      <c r="C2" s="25" t="s">
        <v>256</v>
      </c>
      <c r="D2" s="25"/>
      <c r="E2" s="25"/>
    </row>
    <row r="3" spans="1:8" outlineLevel="3" x14ac:dyDescent="0.25">
      <c r="B3" s="2"/>
      <c r="C3" s="24" t="s">
        <v>257</v>
      </c>
      <c r="D3" s="24"/>
      <c r="E3" s="24"/>
    </row>
    <row r="4" spans="1:8" outlineLevel="3" x14ac:dyDescent="0.25">
      <c r="B4" s="2"/>
      <c r="C4" s="3"/>
      <c r="D4" s="3"/>
      <c r="E4" s="3"/>
    </row>
    <row r="5" spans="1:8" s="21" customFormat="1" ht="50.25" customHeight="1" outlineLevel="6" x14ac:dyDescent="0.2">
      <c r="A5" s="26" t="s">
        <v>261</v>
      </c>
      <c r="B5" s="26"/>
      <c r="C5" s="26"/>
      <c r="D5" s="26"/>
      <c r="E5" s="26"/>
    </row>
    <row r="6" spans="1:8" outlineLevel="7" x14ac:dyDescent="0.25">
      <c r="B6" s="2"/>
      <c r="C6" s="2"/>
      <c r="D6" s="3"/>
      <c r="E6" s="3" t="s">
        <v>247</v>
      </c>
    </row>
    <row r="7" spans="1:8" s="21" customFormat="1" x14ac:dyDescent="0.2">
      <c r="A7" s="27" t="s">
        <v>248</v>
      </c>
      <c r="B7" s="29" t="s">
        <v>0</v>
      </c>
      <c r="C7" s="29" t="s">
        <v>1</v>
      </c>
      <c r="D7" s="23" t="s">
        <v>249</v>
      </c>
      <c r="E7" s="23"/>
    </row>
    <row r="8" spans="1:8" s="21" customFormat="1" x14ac:dyDescent="0.2">
      <c r="A8" s="28"/>
      <c r="B8" s="30"/>
      <c r="C8" s="30"/>
      <c r="D8" s="22" t="s">
        <v>259</v>
      </c>
      <c r="E8" s="22" t="s">
        <v>260</v>
      </c>
    </row>
    <row r="9" spans="1:8" ht="31.5" outlineLevel="1" x14ac:dyDescent="0.25">
      <c r="A9" s="5" t="s">
        <v>3</v>
      </c>
      <c r="B9" s="4" t="s">
        <v>2</v>
      </c>
      <c r="C9" s="4"/>
      <c r="D9" s="6">
        <f>D10+D75+D103+D117+D134+D196+D221</f>
        <v>540858847.67000008</v>
      </c>
      <c r="E9" s="6">
        <f>E10+E75+E103+E117+E134+E196+E221</f>
        <v>549826362.67000008</v>
      </c>
    </row>
    <row r="10" spans="1:8" ht="63" outlineLevel="2" x14ac:dyDescent="0.25">
      <c r="A10" s="5" t="s">
        <v>5</v>
      </c>
      <c r="B10" s="4" t="s">
        <v>4</v>
      </c>
      <c r="C10" s="4"/>
      <c r="D10" s="6">
        <f>D11+D20+D54+D57+D68</f>
        <v>251328698.08000001</v>
      </c>
      <c r="E10" s="6">
        <f>E11+E20+E54+E57+E68</f>
        <v>236795228.08000001</v>
      </c>
    </row>
    <row r="11" spans="1:8" ht="31.5" outlineLevel="3" x14ac:dyDescent="0.25">
      <c r="A11" s="5" t="s">
        <v>7</v>
      </c>
      <c r="B11" s="4" t="s">
        <v>6</v>
      </c>
      <c r="C11" s="4"/>
      <c r="D11" s="6">
        <f t="shared" ref="D11:E11" si="0">D12+D16</f>
        <v>60885784.100000001</v>
      </c>
      <c r="E11" s="6">
        <f t="shared" si="0"/>
        <v>55469284.100000001</v>
      </c>
      <c r="F11" s="7"/>
      <c r="G11" s="7"/>
      <c r="H11" s="7"/>
    </row>
    <row r="12" spans="1:8" ht="63" outlineLevel="4" x14ac:dyDescent="0.25">
      <c r="A12" s="5" t="s">
        <v>9</v>
      </c>
      <c r="B12" s="4" t="s">
        <v>8</v>
      </c>
      <c r="C12" s="4"/>
      <c r="D12" s="6">
        <f t="shared" ref="D12:E12" si="1">D13</f>
        <v>48748700</v>
      </c>
      <c r="E12" s="6">
        <f t="shared" si="1"/>
        <v>43332200</v>
      </c>
    </row>
    <row r="13" spans="1:8" ht="94.5" outlineLevel="5" x14ac:dyDescent="0.25">
      <c r="A13" s="5" t="s">
        <v>11</v>
      </c>
      <c r="B13" s="4" t="s">
        <v>10</v>
      </c>
      <c r="C13" s="4"/>
      <c r="D13" s="6">
        <f t="shared" ref="D13:E13" si="2">SUM(D14:D15)</f>
        <v>48748700</v>
      </c>
      <c r="E13" s="6">
        <f t="shared" si="2"/>
        <v>43332200</v>
      </c>
    </row>
    <row r="14" spans="1:8" ht="94.5" outlineLevel="7" x14ac:dyDescent="0.25">
      <c r="A14" s="8" t="s">
        <v>232</v>
      </c>
      <c r="B14" s="9" t="s">
        <v>10</v>
      </c>
      <c r="C14" s="9" t="s">
        <v>231</v>
      </c>
      <c r="D14" s="10">
        <v>48541700</v>
      </c>
      <c r="E14" s="10">
        <v>43125200</v>
      </c>
    </row>
    <row r="15" spans="1:8" ht="47.25" outlineLevel="7" x14ac:dyDescent="0.25">
      <c r="A15" s="8" t="s">
        <v>234</v>
      </c>
      <c r="B15" s="9" t="s">
        <v>10</v>
      </c>
      <c r="C15" s="9" t="s">
        <v>233</v>
      </c>
      <c r="D15" s="10">
        <v>207000</v>
      </c>
      <c r="E15" s="10">
        <v>207000</v>
      </c>
    </row>
    <row r="16" spans="1:8" ht="47.25" outlineLevel="4" x14ac:dyDescent="0.25">
      <c r="A16" s="5" t="s">
        <v>13</v>
      </c>
      <c r="B16" s="4" t="s">
        <v>12</v>
      </c>
      <c r="C16" s="4"/>
      <c r="D16" s="6">
        <f t="shared" ref="D16:E16" si="3">SUM(D17:D19)</f>
        <v>12137084.1</v>
      </c>
      <c r="E16" s="6">
        <f t="shared" si="3"/>
        <v>12137084.1</v>
      </c>
    </row>
    <row r="17" spans="1:8" ht="94.5" outlineLevel="7" x14ac:dyDescent="0.25">
      <c r="A17" s="8" t="s">
        <v>232</v>
      </c>
      <c r="B17" s="9" t="s">
        <v>12</v>
      </c>
      <c r="C17" s="9" t="s">
        <v>231</v>
      </c>
      <c r="D17" s="10">
        <v>2161184.1</v>
      </c>
      <c r="E17" s="10">
        <v>2161184.1</v>
      </c>
    </row>
    <row r="18" spans="1:8" ht="47.25" outlineLevel="7" x14ac:dyDescent="0.25">
      <c r="A18" s="8" t="s">
        <v>234</v>
      </c>
      <c r="B18" s="9" t="s">
        <v>12</v>
      </c>
      <c r="C18" s="9" t="s">
        <v>233</v>
      </c>
      <c r="D18" s="10">
        <v>9821600</v>
      </c>
      <c r="E18" s="10">
        <v>9821600</v>
      </c>
    </row>
    <row r="19" spans="1:8" outlineLevel="7" x14ac:dyDescent="0.25">
      <c r="A19" s="8" t="s">
        <v>246</v>
      </c>
      <c r="B19" s="9" t="s">
        <v>12</v>
      </c>
      <c r="C19" s="9" t="s">
        <v>245</v>
      </c>
      <c r="D19" s="10">
        <v>154300</v>
      </c>
      <c r="E19" s="10">
        <v>154300</v>
      </c>
    </row>
    <row r="20" spans="1:8" outlineLevel="3" x14ac:dyDescent="0.25">
      <c r="A20" s="5" t="s">
        <v>15</v>
      </c>
      <c r="B20" s="4" t="s">
        <v>14</v>
      </c>
      <c r="C20" s="4"/>
      <c r="D20" s="6">
        <f>D21+D26+D37+D44+D46+D50</f>
        <v>139655571.61000001</v>
      </c>
      <c r="E20" s="6">
        <f>E21+E26+E37+E44+E46+E50</f>
        <v>130547701.61</v>
      </c>
    </row>
    <row r="21" spans="1:8" ht="78.75" outlineLevel="4" x14ac:dyDescent="0.25">
      <c r="A21" s="5" t="s">
        <v>17</v>
      </c>
      <c r="B21" s="4" t="s">
        <v>16</v>
      </c>
      <c r="C21" s="4"/>
      <c r="D21" s="6">
        <f t="shared" ref="D21:E21" si="4">D22</f>
        <v>107404100</v>
      </c>
      <c r="E21" s="6">
        <f t="shared" si="4"/>
        <v>95470300</v>
      </c>
      <c r="F21" s="7"/>
      <c r="G21" s="7"/>
      <c r="H21" s="7"/>
    </row>
    <row r="22" spans="1:8" ht="157.5" outlineLevel="5" x14ac:dyDescent="0.25">
      <c r="A22" s="11" t="s">
        <v>19</v>
      </c>
      <c r="B22" s="4" t="s">
        <v>18</v>
      </c>
      <c r="C22" s="4"/>
      <c r="D22" s="6">
        <f t="shared" ref="D22:E22" si="5">SUM(D23:D25)</f>
        <v>107404100</v>
      </c>
      <c r="E22" s="6">
        <f t="shared" si="5"/>
        <v>95470300</v>
      </c>
    </row>
    <row r="23" spans="1:8" ht="94.5" outlineLevel="7" x14ac:dyDescent="0.25">
      <c r="A23" s="8" t="s">
        <v>232</v>
      </c>
      <c r="B23" s="9" t="s">
        <v>18</v>
      </c>
      <c r="C23" s="9" t="s">
        <v>231</v>
      </c>
      <c r="D23" s="10">
        <v>69295000</v>
      </c>
      <c r="E23" s="10">
        <v>69295000</v>
      </c>
    </row>
    <row r="24" spans="1:8" ht="47.25" outlineLevel="7" x14ac:dyDescent="0.25">
      <c r="A24" s="8" t="s">
        <v>234</v>
      </c>
      <c r="B24" s="9" t="s">
        <v>18</v>
      </c>
      <c r="C24" s="9" t="s">
        <v>233</v>
      </c>
      <c r="D24" s="10">
        <v>720000</v>
      </c>
      <c r="E24" s="10">
        <v>720000</v>
      </c>
    </row>
    <row r="25" spans="1:8" ht="47.25" outlineLevel="7" x14ac:dyDescent="0.25">
      <c r="A25" s="12" t="s">
        <v>242</v>
      </c>
      <c r="B25" s="9" t="s">
        <v>18</v>
      </c>
      <c r="C25" s="9" t="s">
        <v>241</v>
      </c>
      <c r="D25" s="10">
        <v>37389100</v>
      </c>
      <c r="E25" s="10">
        <v>25455300</v>
      </c>
    </row>
    <row r="26" spans="1:8" ht="78.75" outlineLevel="4" x14ac:dyDescent="0.25">
      <c r="A26" s="5" t="s">
        <v>21</v>
      </c>
      <c r="B26" s="4" t="s">
        <v>20</v>
      </c>
      <c r="C26" s="4"/>
      <c r="D26" s="6">
        <f>D27+D32+D34</f>
        <v>30238411.309999999</v>
      </c>
      <c r="E26" s="6">
        <f>E27+E32+E34</f>
        <v>33077041.309999999</v>
      </c>
    </row>
    <row r="27" spans="1:8" ht="78.75" outlineLevel="5" x14ac:dyDescent="0.25">
      <c r="A27" s="5" t="s">
        <v>21</v>
      </c>
      <c r="B27" s="4" t="s">
        <v>20</v>
      </c>
      <c r="C27" s="4"/>
      <c r="D27" s="6">
        <f>SUM(D28:D31)</f>
        <v>28539061.43</v>
      </c>
      <c r="E27" s="6">
        <f>SUM(E28:E31)</f>
        <v>31384391.43</v>
      </c>
    </row>
    <row r="28" spans="1:8" ht="94.5" outlineLevel="7" x14ac:dyDescent="0.25">
      <c r="A28" s="8" t="s">
        <v>232</v>
      </c>
      <c r="B28" s="9" t="s">
        <v>20</v>
      </c>
      <c r="C28" s="9" t="s">
        <v>231</v>
      </c>
      <c r="D28" s="10">
        <v>2943430.78</v>
      </c>
      <c r="E28" s="10">
        <v>2943430.78</v>
      </c>
    </row>
    <row r="29" spans="1:8" ht="47.25" outlineLevel="7" x14ac:dyDescent="0.25">
      <c r="A29" s="8" t="s">
        <v>234</v>
      </c>
      <c r="B29" s="9" t="s">
        <v>20</v>
      </c>
      <c r="C29" s="9" t="s">
        <v>233</v>
      </c>
      <c r="D29" s="10">
        <v>1387800</v>
      </c>
      <c r="E29" s="10">
        <v>1387800</v>
      </c>
    </row>
    <row r="30" spans="1:8" ht="47.25" outlineLevel="7" x14ac:dyDescent="0.25">
      <c r="A30" s="12" t="s">
        <v>242</v>
      </c>
      <c r="B30" s="9" t="s">
        <v>20</v>
      </c>
      <c r="C30" s="9" t="s">
        <v>241</v>
      </c>
      <c r="D30" s="10">
        <f>22185360.65+1875970</f>
        <v>24061330.649999999</v>
      </c>
      <c r="E30" s="10">
        <v>26906660.649999999</v>
      </c>
    </row>
    <row r="31" spans="1:8" outlineLevel="7" x14ac:dyDescent="0.25">
      <c r="A31" s="8" t="s">
        <v>246</v>
      </c>
      <c r="B31" s="9" t="s">
        <v>20</v>
      </c>
      <c r="C31" s="9" t="s">
        <v>245</v>
      </c>
      <c r="D31" s="10">
        <v>146500</v>
      </c>
      <c r="E31" s="10">
        <v>146500</v>
      </c>
    </row>
    <row r="32" spans="1:8" ht="31.5" outlineLevel="5" x14ac:dyDescent="0.25">
      <c r="A32" s="5" t="s">
        <v>23</v>
      </c>
      <c r="B32" s="4" t="s">
        <v>22</v>
      </c>
      <c r="C32" s="4"/>
      <c r="D32" s="6">
        <f t="shared" ref="D32:E32" si="6">D33</f>
        <v>1134500</v>
      </c>
      <c r="E32" s="6">
        <f t="shared" si="6"/>
        <v>1134500</v>
      </c>
    </row>
    <row r="33" spans="1:5" ht="47.25" outlineLevel="7" x14ac:dyDescent="0.25">
      <c r="A33" s="12" t="s">
        <v>242</v>
      </c>
      <c r="B33" s="9" t="s">
        <v>22</v>
      </c>
      <c r="C33" s="9" t="s">
        <v>241</v>
      </c>
      <c r="D33" s="10">
        <f t="shared" ref="D33:E33" si="7">238300+896200</f>
        <v>1134500</v>
      </c>
      <c r="E33" s="10">
        <f t="shared" si="7"/>
        <v>1134500</v>
      </c>
    </row>
    <row r="34" spans="1:5" ht="173.25" outlineLevel="5" x14ac:dyDescent="0.25">
      <c r="A34" s="11" t="s">
        <v>25</v>
      </c>
      <c r="B34" s="4" t="s">
        <v>24</v>
      </c>
      <c r="C34" s="4"/>
      <c r="D34" s="6">
        <f t="shared" ref="D34:E34" si="8">SUM(D35:D36)</f>
        <v>564849.88</v>
      </c>
      <c r="E34" s="6">
        <f t="shared" si="8"/>
        <v>558149.88</v>
      </c>
    </row>
    <row r="35" spans="1:5" ht="47.25" outlineLevel="7" x14ac:dyDescent="0.25">
      <c r="A35" s="8" t="s">
        <v>234</v>
      </c>
      <c r="B35" s="9" t="s">
        <v>24</v>
      </c>
      <c r="C35" s="9" t="s">
        <v>233</v>
      </c>
      <c r="D35" s="10">
        <v>73732.66</v>
      </c>
      <c r="E35" s="10">
        <v>67032.66</v>
      </c>
    </row>
    <row r="36" spans="1:5" ht="47.25" outlineLevel="7" x14ac:dyDescent="0.25">
      <c r="A36" s="12" t="s">
        <v>242</v>
      </c>
      <c r="B36" s="9" t="s">
        <v>24</v>
      </c>
      <c r="C36" s="9" t="s">
        <v>241</v>
      </c>
      <c r="D36" s="10">
        <v>491117.22</v>
      </c>
      <c r="E36" s="10">
        <v>491117.22</v>
      </c>
    </row>
    <row r="37" spans="1:5" ht="63" outlineLevel="4" x14ac:dyDescent="0.25">
      <c r="A37" s="5" t="s">
        <v>27</v>
      </c>
      <c r="B37" s="4" t="s">
        <v>26</v>
      </c>
      <c r="C37" s="4"/>
      <c r="D37" s="6">
        <f>D38+D41</f>
        <v>365795.22</v>
      </c>
      <c r="E37" s="6">
        <f>E38+E41</f>
        <v>353095.22</v>
      </c>
    </row>
    <row r="38" spans="1:5" ht="78.75" outlineLevel="5" x14ac:dyDescent="0.25">
      <c r="A38" s="5" t="s">
        <v>29</v>
      </c>
      <c r="B38" s="4" t="s">
        <v>28</v>
      </c>
      <c r="C38" s="4"/>
      <c r="D38" s="6">
        <f t="shared" ref="D38:E38" si="9">SUM(D39:D40)</f>
        <v>62400</v>
      </c>
      <c r="E38" s="6">
        <f t="shared" si="9"/>
        <v>62400</v>
      </c>
    </row>
    <row r="39" spans="1:5" ht="47.25" outlineLevel="7" x14ac:dyDescent="0.25">
      <c r="A39" s="8" t="s">
        <v>234</v>
      </c>
      <c r="B39" s="9" t="s">
        <v>28</v>
      </c>
      <c r="C39" s="9" t="s">
        <v>233</v>
      </c>
      <c r="D39" s="10">
        <v>31200</v>
      </c>
      <c r="E39" s="10">
        <v>31200</v>
      </c>
    </row>
    <row r="40" spans="1:5" ht="47.25" outlineLevel="7" x14ac:dyDescent="0.25">
      <c r="A40" s="12" t="s">
        <v>242</v>
      </c>
      <c r="B40" s="9" t="s">
        <v>28</v>
      </c>
      <c r="C40" s="9" t="s">
        <v>241</v>
      </c>
      <c r="D40" s="10">
        <v>31200</v>
      </c>
      <c r="E40" s="10">
        <v>31200</v>
      </c>
    </row>
    <row r="41" spans="1:5" ht="47.25" outlineLevel="5" x14ac:dyDescent="0.25">
      <c r="A41" s="5" t="s">
        <v>31</v>
      </c>
      <c r="B41" s="4" t="s">
        <v>30</v>
      </c>
      <c r="C41" s="4"/>
      <c r="D41" s="6">
        <f t="shared" ref="D41:E41" si="10">SUM(D42:D43)</f>
        <v>303395.21999999997</v>
      </c>
      <c r="E41" s="6">
        <f t="shared" si="10"/>
        <v>290695.21999999997</v>
      </c>
    </row>
    <row r="42" spans="1:5" ht="47.25" outlineLevel="7" x14ac:dyDescent="0.25">
      <c r="A42" s="8" t="s">
        <v>234</v>
      </c>
      <c r="B42" s="9" t="s">
        <v>30</v>
      </c>
      <c r="C42" s="9" t="s">
        <v>233</v>
      </c>
      <c r="D42" s="10">
        <v>70894.22</v>
      </c>
      <c r="E42" s="10">
        <v>58194.22</v>
      </c>
    </row>
    <row r="43" spans="1:5" ht="47.25" outlineLevel="7" x14ac:dyDescent="0.25">
      <c r="A43" s="12" t="s">
        <v>242</v>
      </c>
      <c r="B43" s="9" t="s">
        <v>30</v>
      </c>
      <c r="C43" s="9" t="s">
        <v>241</v>
      </c>
      <c r="D43" s="10">
        <v>232501</v>
      </c>
      <c r="E43" s="10">
        <v>232501</v>
      </c>
    </row>
    <row r="44" spans="1:5" ht="110.25" outlineLevel="4" x14ac:dyDescent="0.25">
      <c r="A44" s="5" t="s">
        <v>33</v>
      </c>
      <c r="B44" s="4" t="s">
        <v>32</v>
      </c>
      <c r="C44" s="4"/>
      <c r="D44" s="6">
        <f t="shared" ref="D44:E44" si="11">D45</f>
        <v>190228.08</v>
      </c>
      <c r="E44" s="6">
        <f t="shared" si="11"/>
        <v>190228.08</v>
      </c>
    </row>
    <row r="45" spans="1:5" ht="47.25" outlineLevel="7" x14ac:dyDescent="0.25">
      <c r="A45" s="8" t="s">
        <v>234</v>
      </c>
      <c r="B45" s="9" t="s">
        <v>32</v>
      </c>
      <c r="C45" s="9" t="s">
        <v>233</v>
      </c>
      <c r="D45" s="10">
        <v>190228.08</v>
      </c>
      <c r="E45" s="10">
        <v>190228.08</v>
      </c>
    </row>
    <row r="46" spans="1:5" ht="47.25" outlineLevel="4" x14ac:dyDescent="0.25">
      <c r="A46" s="5" t="s">
        <v>35</v>
      </c>
      <c r="B46" s="4" t="s">
        <v>34</v>
      </c>
      <c r="C46" s="4"/>
      <c r="D46" s="6">
        <f t="shared" ref="D46:E46" si="12">D47</f>
        <v>250137</v>
      </c>
      <c r="E46" s="6">
        <f t="shared" si="12"/>
        <v>250137</v>
      </c>
    </row>
    <row r="47" spans="1:5" ht="94.5" outlineLevel="5" x14ac:dyDescent="0.25">
      <c r="A47" s="5" t="s">
        <v>37</v>
      </c>
      <c r="B47" s="4" t="s">
        <v>36</v>
      </c>
      <c r="C47" s="4"/>
      <c r="D47" s="6">
        <f t="shared" ref="D47:E47" si="13">SUM(D48:D49)</f>
        <v>250137</v>
      </c>
      <c r="E47" s="6">
        <f t="shared" si="13"/>
        <v>250137</v>
      </c>
    </row>
    <row r="48" spans="1:5" ht="47.25" outlineLevel="7" x14ac:dyDescent="0.25">
      <c r="A48" s="8" t="s">
        <v>234</v>
      </c>
      <c r="B48" s="9" t="s">
        <v>36</v>
      </c>
      <c r="C48" s="9" t="s">
        <v>233</v>
      </c>
      <c r="D48" s="10">
        <v>63828</v>
      </c>
      <c r="E48" s="10">
        <v>63828</v>
      </c>
    </row>
    <row r="49" spans="1:5" ht="47.25" outlineLevel="7" x14ac:dyDescent="0.25">
      <c r="A49" s="12" t="s">
        <v>242</v>
      </c>
      <c r="B49" s="9" t="s">
        <v>36</v>
      </c>
      <c r="C49" s="9" t="s">
        <v>241</v>
      </c>
      <c r="D49" s="10">
        <v>186309</v>
      </c>
      <c r="E49" s="10">
        <v>186309</v>
      </c>
    </row>
    <row r="50" spans="1:5" ht="47.25" outlineLevel="4" x14ac:dyDescent="0.25">
      <c r="A50" s="5" t="s">
        <v>39</v>
      </c>
      <c r="B50" s="4" t="s">
        <v>38</v>
      </c>
      <c r="C50" s="4"/>
      <c r="D50" s="6">
        <f t="shared" ref="D50:E50" si="14">D51</f>
        <v>1206900</v>
      </c>
      <c r="E50" s="6">
        <f t="shared" si="14"/>
        <v>1206900</v>
      </c>
    </row>
    <row r="51" spans="1:5" ht="78.75" outlineLevel="5" x14ac:dyDescent="0.25">
      <c r="A51" s="5" t="s">
        <v>41</v>
      </c>
      <c r="B51" s="4" t="s">
        <v>40</v>
      </c>
      <c r="C51" s="4"/>
      <c r="D51" s="6">
        <f t="shared" ref="D51:E51" si="15">SUM(D52:D53)</f>
        <v>1206900</v>
      </c>
      <c r="E51" s="6">
        <f t="shared" si="15"/>
        <v>1206900</v>
      </c>
    </row>
    <row r="52" spans="1:5" ht="47.25" outlineLevel="7" x14ac:dyDescent="0.25">
      <c r="A52" s="8" t="s">
        <v>234</v>
      </c>
      <c r="B52" s="9" t="s">
        <v>40</v>
      </c>
      <c r="C52" s="9" t="s">
        <v>233</v>
      </c>
      <c r="D52" s="10">
        <v>356900</v>
      </c>
      <c r="E52" s="10">
        <v>356900</v>
      </c>
    </row>
    <row r="53" spans="1:5" ht="47.25" outlineLevel="7" x14ac:dyDescent="0.25">
      <c r="A53" s="12" t="s">
        <v>242</v>
      </c>
      <c r="B53" s="9" t="s">
        <v>40</v>
      </c>
      <c r="C53" s="9" t="s">
        <v>241</v>
      </c>
      <c r="D53" s="10">
        <v>850000</v>
      </c>
      <c r="E53" s="10">
        <v>850000</v>
      </c>
    </row>
    <row r="54" spans="1:5" ht="31.5" outlineLevel="3" x14ac:dyDescent="0.25">
      <c r="A54" s="5" t="s">
        <v>43</v>
      </c>
      <c r="B54" s="4" t="s">
        <v>42</v>
      </c>
      <c r="C54" s="4"/>
      <c r="D54" s="6">
        <f t="shared" ref="D54:E54" si="16">D55</f>
        <v>17662574.5</v>
      </c>
      <c r="E54" s="6">
        <f t="shared" si="16"/>
        <v>17662574.5</v>
      </c>
    </row>
    <row r="55" spans="1:5" ht="47.25" outlineLevel="4" x14ac:dyDescent="0.25">
      <c r="A55" s="5" t="s">
        <v>45</v>
      </c>
      <c r="B55" s="4" t="s">
        <v>44</v>
      </c>
      <c r="C55" s="4"/>
      <c r="D55" s="6">
        <f>SUM(D56:D56)</f>
        <v>17662574.5</v>
      </c>
      <c r="E55" s="6">
        <f>SUM(E56:E56)</f>
        <v>17662574.5</v>
      </c>
    </row>
    <row r="56" spans="1:5" ht="47.25" outlineLevel="7" x14ac:dyDescent="0.25">
      <c r="A56" s="12" t="s">
        <v>242</v>
      </c>
      <c r="B56" s="9" t="s">
        <v>44</v>
      </c>
      <c r="C56" s="9" t="s">
        <v>241</v>
      </c>
      <c r="D56" s="10">
        <v>17662574.5</v>
      </c>
      <c r="E56" s="10">
        <v>17662574.5</v>
      </c>
    </row>
    <row r="57" spans="1:5" ht="31.5" outlineLevel="3" x14ac:dyDescent="0.25">
      <c r="A57" s="5" t="s">
        <v>47</v>
      </c>
      <c r="B57" s="4" t="s">
        <v>46</v>
      </c>
      <c r="C57" s="4"/>
      <c r="D57" s="6">
        <f>D58+D61+D64</f>
        <v>3174246.24</v>
      </c>
      <c r="E57" s="6">
        <f>E58+E61+E64</f>
        <v>3165146.24</v>
      </c>
    </row>
    <row r="58" spans="1:5" ht="31.5" outlineLevel="4" x14ac:dyDescent="0.25">
      <c r="A58" s="5" t="s">
        <v>49</v>
      </c>
      <c r="B58" s="4" t="s">
        <v>48</v>
      </c>
      <c r="C58" s="4"/>
      <c r="D58" s="6">
        <f>SUM(D59:D60)</f>
        <v>2494215.2400000002</v>
      </c>
      <c r="E58" s="6">
        <f>SUM(E59:E60)</f>
        <v>2494215.2400000002</v>
      </c>
    </row>
    <row r="59" spans="1:5" ht="94.5" outlineLevel="7" x14ac:dyDescent="0.25">
      <c r="A59" s="8" t="s">
        <v>232</v>
      </c>
      <c r="B59" s="9" t="s">
        <v>48</v>
      </c>
      <c r="C59" s="9" t="s">
        <v>231</v>
      </c>
      <c r="D59" s="10">
        <v>1234595.45</v>
      </c>
      <c r="E59" s="10">
        <v>1234595.45</v>
      </c>
    </row>
    <row r="60" spans="1:5" ht="47.25" outlineLevel="7" x14ac:dyDescent="0.25">
      <c r="A60" s="12" t="s">
        <v>242</v>
      </c>
      <c r="B60" s="9" t="s">
        <v>48</v>
      </c>
      <c r="C60" s="9" t="s">
        <v>241</v>
      </c>
      <c r="D60" s="10">
        <v>1259619.79</v>
      </c>
      <c r="E60" s="10">
        <v>1259619.79</v>
      </c>
    </row>
    <row r="61" spans="1:5" ht="47.25" outlineLevel="4" x14ac:dyDescent="0.25">
      <c r="A61" s="5" t="s">
        <v>51</v>
      </c>
      <c r="B61" s="4" t="s">
        <v>50</v>
      </c>
      <c r="C61" s="4"/>
      <c r="D61" s="6">
        <f t="shared" ref="D61:E61" si="17">SUM(D62:D63)</f>
        <v>225900</v>
      </c>
      <c r="E61" s="6">
        <f t="shared" si="17"/>
        <v>225900</v>
      </c>
    </row>
    <row r="62" spans="1:5" ht="31.5" outlineLevel="7" x14ac:dyDescent="0.25">
      <c r="A62" s="8" t="s">
        <v>236</v>
      </c>
      <c r="B62" s="9" t="s">
        <v>50</v>
      </c>
      <c r="C62" s="9" t="s">
        <v>235</v>
      </c>
      <c r="D62" s="10">
        <v>80900</v>
      </c>
      <c r="E62" s="10">
        <v>80900</v>
      </c>
    </row>
    <row r="63" spans="1:5" ht="47.25" outlineLevel="7" x14ac:dyDescent="0.25">
      <c r="A63" s="12" t="s">
        <v>242</v>
      </c>
      <c r="B63" s="9" t="s">
        <v>50</v>
      </c>
      <c r="C63" s="9" t="s">
        <v>241</v>
      </c>
      <c r="D63" s="10">
        <v>145000</v>
      </c>
      <c r="E63" s="10">
        <v>145000</v>
      </c>
    </row>
    <row r="64" spans="1:5" ht="31.5" outlineLevel="4" x14ac:dyDescent="0.25">
      <c r="A64" s="5" t="s">
        <v>53</v>
      </c>
      <c r="B64" s="4" t="s">
        <v>52</v>
      </c>
      <c r="C64" s="4"/>
      <c r="D64" s="6">
        <f t="shared" ref="D64:E64" si="18">D65</f>
        <v>454131</v>
      </c>
      <c r="E64" s="6">
        <f t="shared" si="18"/>
        <v>445031</v>
      </c>
    </row>
    <row r="65" spans="1:8" ht="110.25" outlineLevel="5" x14ac:dyDescent="0.25">
      <c r="A65" s="5" t="s">
        <v>55</v>
      </c>
      <c r="B65" s="4" t="s">
        <v>54</v>
      </c>
      <c r="C65" s="4"/>
      <c r="D65" s="6">
        <f t="shared" ref="D65:E65" si="19">SUM(D66:D67)</f>
        <v>454131</v>
      </c>
      <c r="E65" s="6">
        <f t="shared" si="19"/>
        <v>445031</v>
      </c>
    </row>
    <row r="66" spans="1:8" ht="47.25" outlineLevel="7" x14ac:dyDescent="0.25">
      <c r="A66" s="8" t="s">
        <v>234</v>
      </c>
      <c r="B66" s="9" t="s">
        <v>54</v>
      </c>
      <c r="C66" s="9" t="s">
        <v>233</v>
      </c>
      <c r="D66" s="10">
        <v>170286</v>
      </c>
      <c r="E66" s="10">
        <v>161186</v>
      </c>
    </row>
    <row r="67" spans="1:8" ht="47.25" outlineLevel="7" x14ac:dyDescent="0.25">
      <c r="A67" s="12" t="s">
        <v>242</v>
      </c>
      <c r="B67" s="9" t="s">
        <v>54</v>
      </c>
      <c r="C67" s="9" t="s">
        <v>241</v>
      </c>
      <c r="D67" s="10">
        <v>283845</v>
      </c>
      <c r="E67" s="10">
        <v>283845</v>
      </c>
    </row>
    <row r="68" spans="1:8" ht="47.25" outlineLevel="3" x14ac:dyDescent="0.25">
      <c r="A68" s="5" t="s">
        <v>57</v>
      </c>
      <c r="B68" s="4" t="s">
        <v>56</v>
      </c>
      <c r="C68" s="4"/>
      <c r="D68" s="6">
        <f>D69+D73</f>
        <v>29950521.629999999</v>
      </c>
      <c r="E68" s="6">
        <f>E69+E73</f>
        <v>29950521.629999999</v>
      </c>
    </row>
    <row r="69" spans="1:8" ht="47.25" outlineLevel="4" x14ac:dyDescent="0.25">
      <c r="A69" s="5" t="s">
        <v>59</v>
      </c>
      <c r="B69" s="4" t="s">
        <v>58</v>
      </c>
      <c r="C69" s="4"/>
      <c r="D69" s="6">
        <f t="shared" ref="D69:E69" si="20">SUM(D70:D72)</f>
        <v>29550521.629999999</v>
      </c>
      <c r="E69" s="6">
        <f t="shared" si="20"/>
        <v>29550521.629999999</v>
      </c>
    </row>
    <row r="70" spans="1:8" ht="94.5" outlineLevel="7" x14ac:dyDescent="0.25">
      <c r="A70" s="8" t="s">
        <v>232</v>
      </c>
      <c r="B70" s="9" t="s">
        <v>58</v>
      </c>
      <c r="C70" s="9" t="s">
        <v>231</v>
      </c>
      <c r="D70" s="10">
        <v>28415495.719999999</v>
      </c>
      <c r="E70" s="10">
        <v>28415495.719999999</v>
      </c>
    </row>
    <row r="71" spans="1:8" ht="47.25" outlineLevel="7" x14ac:dyDescent="0.25">
      <c r="A71" s="8" t="s">
        <v>234</v>
      </c>
      <c r="B71" s="9" t="s">
        <v>58</v>
      </c>
      <c r="C71" s="9" t="s">
        <v>233</v>
      </c>
      <c r="D71" s="10">
        <v>1112615.9099999999</v>
      </c>
      <c r="E71" s="10">
        <v>1112615.9099999999</v>
      </c>
    </row>
    <row r="72" spans="1:8" outlineLevel="7" x14ac:dyDescent="0.25">
      <c r="A72" s="8" t="s">
        <v>246</v>
      </c>
      <c r="B72" s="9" t="s">
        <v>58</v>
      </c>
      <c r="C72" s="9" t="s">
        <v>245</v>
      </c>
      <c r="D72" s="10">
        <v>22410</v>
      </c>
      <c r="E72" s="10">
        <v>22410</v>
      </c>
    </row>
    <row r="73" spans="1:8" ht="47.25" outlineLevel="4" x14ac:dyDescent="0.25">
      <c r="A73" s="5" t="s">
        <v>61</v>
      </c>
      <c r="B73" s="4" t="s">
        <v>60</v>
      </c>
      <c r="C73" s="4"/>
      <c r="D73" s="6">
        <f>SUM(D74:D74)</f>
        <v>400000</v>
      </c>
      <c r="E73" s="6">
        <f>SUM(E74:E74)</f>
        <v>400000</v>
      </c>
    </row>
    <row r="74" spans="1:8" ht="47.25" outlineLevel="7" x14ac:dyDescent="0.25">
      <c r="A74" s="8" t="s">
        <v>234</v>
      </c>
      <c r="B74" s="9" t="s">
        <v>60</v>
      </c>
      <c r="C74" s="9" t="s">
        <v>233</v>
      </c>
      <c r="D74" s="10">
        <v>400000</v>
      </c>
      <c r="E74" s="10">
        <v>400000</v>
      </c>
    </row>
    <row r="75" spans="1:8" ht="63" outlineLevel="2" x14ac:dyDescent="0.25">
      <c r="A75" s="5" t="s">
        <v>63</v>
      </c>
      <c r="B75" s="4" t="s">
        <v>62</v>
      </c>
      <c r="C75" s="4"/>
      <c r="D75" s="6">
        <f>D76+D84+D90++D96</f>
        <v>53773300</v>
      </c>
      <c r="E75" s="6">
        <f>E76+E84+E90++E96</f>
        <v>56840800</v>
      </c>
    </row>
    <row r="76" spans="1:8" ht="63" outlineLevel="3" x14ac:dyDescent="0.25">
      <c r="A76" s="5" t="s">
        <v>65</v>
      </c>
      <c r="B76" s="4" t="s">
        <v>64</v>
      </c>
      <c r="C76" s="4"/>
      <c r="D76" s="6">
        <f>D77+D81</f>
        <v>20032682</v>
      </c>
      <c r="E76" s="6">
        <f>E77+E81</f>
        <v>21059685</v>
      </c>
      <c r="F76" s="7"/>
      <c r="G76" s="7"/>
      <c r="H76" s="7"/>
    </row>
    <row r="77" spans="1:8" ht="63" outlineLevel="4" x14ac:dyDescent="0.25">
      <c r="A77" s="5" t="s">
        <v>67</v>
      </c>
      <c r="B77" s="4" t="s">
        <v>66</v>
      </c>
      <c r="C77" s="4"/>
      <c r="D77" s="6">
        <f t="shared" ref="D77:E77" si="21">SUM(D78:D80)</f>
        <v>20015682</v>
      </c>
      <c r="E77" s="6">
        <f t="shared" si="21"/>
        <v>21042885</v>
      </c>
    </row>
    <row r="78" spans="1:8" ht="94.5" outlineLevel="7" x14ac:dyDescent="0.25">
      <c r="A78" s="8" t="s">
        <v>232</v>
      </c>
      <c r="B78" s="9" t="s">
        <v>66</v>
      </c>
      <c r="C78" s="9" t="s">
        <v>231</v>
      </c>
      <c r="D78" s="10">
        <v>18337080</v>
      </c>
      <c r="E78" s="10">
        <v>18719080</v>
      </c>
    </row>
    <row r="79" spans="1:8" ht="47.25" outlineLevel="7" x14ac:dyDescent="0.25">
      <c r="A79" s="8" t="s">
        <v>234</v>
      </c>
      <c r="B79" s="9" t="s">
        <v>66</v>
      </c>
      <c r="C79" s="9" t="s">
        <v>233</v>
      </c>
      <c r="D79" s="10">
        <v>1672602</v>
      </c>
      <c r="E79" s="10">
        <v>2317805</v>
      </c>
    </row>
    <row r="80" spans="1:8" outlineLevel="7" x14ac:dyDescent="0.25">
      <c r="A80" s="8" t="s">
        <v>246</v>
      </c>
      <c r="B80" s="9" t="s">
        <v>66</v>
      </c>
      <c r="C80" s="9" t="s">
        <v>245</v>
      </c>
      <c r="D80" s="10">
        <v>6000</v>
      </c>
      <c r="E80" s="10">
        <v>6000</v>
      </c>
    </row>
    <row r="81" spans="1:5" ht="31.5" outlineLevel="4" x14ac:dyDescent="0.25">
      <c r="A81" s="5" t="s">
        <v>69</v>
      </c>
      <c r="B81" s="4" t="s">
        <v>68</v>
      </c>
      <c r="C81" s="4"/>
      <c r="D81" s="6">
        <f>D82</f>
        <v>17000</v>
      </c>
      <c r="E81" s="6">
        <f>E82</f>
        <v>16800</v>
      </c>
    </row>
    <row r="82" spans="1:5" ht="78.75" outlineLevel="5" x14ac:dyDescent="0.25">
      <c r="A82" s="5" t="s">
        <v>71</v>
      </c>
      <c r="B82" s="4" t="s">
        <v>70</v>
      </c>
      <c r="C82" s="4"/>
      <c r="D82" s="6">
        <f t="shared" ref="D82:E82" si="22">D83</f>
        <v>17000</v>
      </c>
      <c r="E82" s="6">
        <f t="shared" si="22"/>
        <v>16800</v>
      </c>
    </row>
    <row r="83" spans="1:5" ht="47.25" outlineLevel="7" x14ac:dyDescent="0.25">
      <c r="A83" s="8" t="s">
        <v>234</v>
      </c>
      <c r="B83" s="9" t="s">
        <v>70</v>
      </c>
      <c r="C83" s="9" t="s">
        <v>233</v>
      </c>
      <c r="D83" s="10">
        <f>3600+13400</f>
        <v>17000</v>
      </c>
      <c r="E83" s="10">
        <f>3600+13200</f>
        <v>16800</v>
      </c>
    </row>
    <row r="84" spans="1:5" ht="47.25" outlineLevel="3" x14ac:dyDescent="0.25">
      <c r="A84" s="5" t="s">
        <v>73</v>
      </c>
      <c r="B84" s="4" t="s">
        <v>72</v>
      </c>
      <c r="C84" s="4"/>
      <c r="D84" s="6">
        <f t="shared" ref="D84:E84" si="23">D85</f>
        <v>2895277</v>
      </c>
      <c r="E84" s="6">
        <f t="shared" si="23"/>
        <v>3315290</v>
      </c>
    </row>
    <row r="85" spans="1:5" ht="47.25" outlineLevel="4" x14ac:dyDescent="0.25">
      <c r="A85" s="5" t="s">
        <v>75</v>
      </c>
      <c r="B85" s="4" t="s">
        <v>74</v>
      </c>
      <c r="C85" s="4"/>
      <c r="D85" s="6">
        <f>D86</f>
        <v>2895277</v>
      </c>
      <c r="E85" s="6">
        <f>E86</f>
        <v>3315290</v>
      </c>
    </row>
    <row r="86" spans="1:5" ht="47.25" outlineLevel="5" x14ac:dyDescent="0.25">
      <c r="A86" s="5" t="s">
        <v>75</v>
      </c>
      <c r="B86" s="4" t="s">
        <v>74</v>
      </c>
      <c r="C86" s="4"/>
      <c r="D86" s="6">
        <f t="shared" ref="D86:E86" si="24">SUM(D87:D89)</f>
        <v>2895277</v>
      </c>
      <c r="E86" s="6">
        <f t="shared" si="24"/>
        <v>3315290</v>
      </c>
    </row>
    <row r="87" spans="1:5" ht="94.5" outlineLevel="7" x14ac:dyDescent="0.25">
      <c r="A87" s="8" t="s">
        <v>232</v>
      </c>
      <c r="B87" s="9" t="s">
        <v>74</v>
      </c>
      <c r="C87" s="9" t="s">
        <v>231</v>
      </c>
      <c r="D87" s="10">
        <v>2271013</v>
      </c>
      <c r="E87" s="10">
        <v>2273097</v>
      </c>
    </row>
    <row r="88" spans="1:5" ht="47.25" outlineLevel="7" x14ac:dyDescent="0.25">
      <c r="A88" s="8" t="s">
        <v>234</v>
      </c>
      <c r="B88" s="9" t="s">
        <v>74</v>
      </c>
      <c r="C88" s="9" t="s">
        <v>233</v>
      </c>
      <c r="D88" s="10">
        <v>613264</v>
      </c>
      <c r="E88" s="10">
        <v>1031193</v>
      </c>
    </row>
    <row r="89" spans="1:5" outlineLevel="7" x14ac:dyDescent="0.25">
      <c r="A89" s="8" t="s">
        <v>246</v>
      </c>
      <c r="B89" s="9" t="s">
        <v>74</v>
      </c>
      <c r="C89" s="9" t="s">
        <v>245</v>
      </c>
      <c r="D89" s="10">
        <v>11000</v>
      </c>
      <c r="E89" s="10">
        <v>11000</v>
      </c>
    </row>
    <row r="90" spans="1:5" ht="47.25" outlineLevel="3" x14ac:dyDescent="0.25">
      <c r="A90" s="5" t="s">
        <v>77</v>
      </c>
      <c r="B90" s="4" t="s">
        <v>76</v>
      </c>
      <c r="C90" s="4"/>
      <c r="D90" s="6">
        <f>D91</f>
        <v>26946453</v>
      </c>
      <c r="E90" s="6">
        <f>E91</f>
        <v>28334945</v>
      </c>
    </row>
    <row r="91" spans="1:5" ht="63" outlineLevel="4" x14ac:dyDescent="0.25">
      <c r="A91" s="5" t="s">
        <v>79</v>
      </c>
      <c r="B91" s="4" t="s">
        <v>78</v>
      </c>
      <c r="C91" s="4"/>
      <c r="D91" s="6">
        <f>D92</f>
        <v>26946453</v>
      </c>
      <c r="E91" s="6">
        <f>E92</f>
        <v>28334945</v>
      </c>
    </row>
    <row r="92" spans="1:5" ht="63" outlineLevel="5" x14ac:dyDescent="0.25">
      <c r="A92" s="5" t="s">
        <v>79</v>
      </c>
      <c r="B92" s="4" t="s">
        <v>78</v>
      </c>
      <c r="C92" s="4"/>
      <c r="D92" s="6">
        <f t="shared" ref="D92:E92" si="25">SUM(D93:D95)</f>
        <v>26946453</v>
      </c>
      <c r="E92" s="6">
        <f t="shared" si="25"/>
        <v>28334945</v>
      </c>
    </row>
    <row r="93" spans="1:5" ht="94.5" outlineLevel="7" x14ac:dyDescent="0.25">
      <c r="A93" s="8" t="s">
        <v>232</v>
      </c>
      <c r="B93" s="9" t="s">
        <v>78</v>
      </c>
      <c r="C93" s="9" t="s">
        <v>231</v>
      </c>
      <c r="D93" s="10">
        <v>24040811</v>
      </c>
      <c r="E93" s="10">
        <v>24449915</v>
      </c>
    </row>
    <row r="94" spans="1:5" ht="47.25" outlineLevel="7" x14ac:dyDescent="0.25">
      <c r="A94" s="8" t="s">
        <v>234</v>
      </c>
      <c r="B94" s="9" t="s">
        <v>78</v>
      </c>
      <c r="C94" s="9" t="s">
        <v>233</v>
      </c>
      <c r="D94" s="10">
        <v>2700642</v>
      </c>
      <c r="E94" s="10">
        <v>3680030</v>
      </c>
    </row>
    <row r="95" spans="1:5" outlineLevel="7" x14ac:dyDescent="0.25">
      <c r="A95" s="8" t="s">
        <v>246</v>
      </c>
      <c r="B95" s="9" t="s">
        <v>78</v>
      </c>
      <c r="C95" s="9" t="s">
        <v>245</v>
      </c>
      <c r="D95" s="10">
        <v>205000</v>
      </c>
      <c r="E95" s="10">
        <v>205000</v>
      </c>
    </row>
    <row r="96" spans="1:5" ht="47.25" outlineLevel="3" x14ac:dyDescent="0.25">
      <c r="A96" s="5" t="s">
        <v>81</v>
      </c>
      <c r="B96" s="4" t="s">
        <v>80</v>
      </c>
      <c r="C96" s="4"/>
      <c r="D96" s="6">
        <f>D97+D100</f>
        <v>3898888</v>
      </c>
      <c r="E96" s="6">
        <f>E97+E100</f>
        <v>4130880</v>
      </c>
    </row>
    <row r="97" spans="1:9" ht="63" outlineLevel="4" x14ac:dyDescent="0.25">
      <c r="A97" s="5" t="s">
        <v>83</v>
      </c>
      <c r="B97" s="4" t="s">
        <v>82</v>
      </c>
      <c r="C97" s="4"/>
      <c r="D97" s="6">
        <f>SUM(D98:D99)</f>
        <v>3748888</v>
      </c>
      <c r="E97" s="6">
        <f>SUM(E98:E99)</f>
        <v>3980880</v>
      </c>
    </row>
    <row r="98" spans="1:9" ht="94.5" outlineLevel="7" x14ac:dyDescent="0.25">
      <c r="A98" s="8" t="s">
        <v>232</v>
      </c>
      <c r="B98" s="9" t="s">
        <v>82</v>
      </c>
      <c r="C98" s="9" t="s">
        <v>231</v>
      </c>
      <c r="D98" s="10">
        <v>3735888</v>
      </c>
      <c r="E98" s="10">
        <v>3755880</v>
      </c>
    </row>
    <row r="99" spans="1:9" ht="31.5" outlineLevel="7" x14ac:dyDescent="0.25">
      <c r="A99" s="8" t="s">
        <v>236</v>
      </c>
      <c r="B99" s="9" t="s">
        <v>82</v>
      </c>
      <c r="C99" s="9" t="s">
        <v>235</v>
      </c>
      <c r="D99" s="10">
        <v>13000</v>
      </c>
      <c r="E99" s="10">
        <v>225000</v>
      </c>
    </row>
    <row r="100" spans="1:9" ht="47.25" outlineLevel="4" x14ac:dyDescent="0.25">
      <c r="A100" s="5" t="s">
        <v>85</v>
      </c>
      <c r="B100" s="4" t="s">
        <v>84</v>
      </c>
      <c r="C100" s="4"/>
      <c r="D100" s="6">
        <f t="shared" ref="D100:E101" si="26">D101</f>
        <v>150000</v>
      </c>
      <c r="E100" s="6">
        <f t="shared" si="26"/>
        <v>150000</v>
      </c>
    </row>
    <row r="101" spans="1:9" ht="173.25" outlineLevel="5" x14ac:dyDescent="0.25">
      <c r="A101" s="11" t="s">
        <v>87</v>
      </c>
      <c r="B101" s="4" t="s">
        <v>86</v>
      </c>
      <c r="C101" s="4"/>
      <c r="D101" s="6">
        <f t="shared" si="26"/>
        <v>150000</v>
      </c>
      <c r="E101" s="6">
        <f t="shared" si="26"/>
        <v>150000</v>
      </c>
    </row>
    <row r="102" spans="1:9" ht="47.25" outlineLevel="7" x14ac:dyDescent="0.25">
      <c r="A102" s="8" t="s">
        <v>234</v>
      </c>
      <c r="B102" s="9" t="s">
        <v>86</v>
      </c>
      <c r="C102" s="9" t="s">
        <v>233</v>
      </c>
      <c r="D102" s="10">
        <v>150000</v>
      </c>
      <c r="E102" s="10">
        <v>150000</v>
      </c>
    </row>
    <row r="103" spans="1:9" ht="78.75" outlineLevel="2" x14ac:dyDescent="0.25">
      <c r="A103" s="5" t="s">
        <v>89</v>
      </c>
      <c r="B103" s="4" t="s">
        <v>88</v>
      </c>
      <c r="C103" s="4"/>
      <c r="D103" s="6">
        <f t="shared" ref="D103:E103" si="27">D104+D107</f>
        <v>46345566.909999996</v>
      </c>
      <c r="E103" s="6">
        <f t="shared" si="27"/>
        <v>47110001.909999996</v>
      </c>
      <c r="F103" s="7"/>
      <c r="G103" s="7"/>
      <c r="H103" s="7"/>
      <c r="I103" s="7"/>
    </row>
    <row r="104" spans="1:9" ht="47.25" outlineLevel="3" x14ac:dyDescent="0.25">
      <c r="A104" s="5" t="s">
        <v>91</v>
      </c>
      <c r="B104" s="4" t="s">
        <v>90</v>
      </c>
      <c r="C104" s="4"/>
      <c r="D104" s="6">
        <f t="shared" ref="D104:E105" si="28">D105</f>
        <v>23339400</v>
      </c>
      <c r="E104" s="6">
        <f t="shared" si="28"/>
        <v>23999200</v>
      </c>
      <c r="F104" s="7"/>
      <c r="G104" s="7"/>
      <c r="H104" s="7"/>
    </row>
    <row r="105" spans="1:9" ht="63" outlineLevel="4" x14ac:dyDescent="0.25">
      <c r="A105" s="5" t="s">
        <v>93</v>
      </c>
      <c r="B105" s="4" t="s">
        <v>92</v>
      </c>
      <c r="C105" s="4"/>
      <c r="D105" s="6">
        <f t="shared" si="28"/>
        <v>23339400</v>
      </c>
      <c r="E105" s="6">
        <f t="shared" si="28"/>
        <v>23999200</v>
      </c>
      <c r="F105" s="13"/>
    </row>
    <row r="106" spans="1:9" outlineLevel="7" x14ac:dyDescent="0.25">
      <c r="A106" s="8" t="s">
        <v>240</v>
      </c>
      <c r="B106" s="9" t="s">
        <v>92</v>
      </c>
      <c r="C106" s="9" t="s">
        <v>239</v>
      </c>
      <c r="D106" s="10">
        <v>23339400</v>
      </c>
      <c r="E106" s="10">
        <v>23999200</v>
      </c>
      <c r="F106" s="14"/>
      <c r="G106" s="14"/>
      <c r="H106" s="14"/>
    </row>
    <row r="107" spans="1:9" ht="63" outlineLevel="3" x14ac:dyDescent="0.25">
      <c r="A107" s="5" t="s">
        <v>95</v>
      </c>
      <c r="B107" s="4" t="s">
        <v>94</v>
      </c>
      <c r="C107" s="4"/>
      <c r="D107" s="6">
        <f t="shared" ref="D107:E107" si="29">D108+D112+D115</f>
        <v>23006166.91</v>
      </c>
      <c r="E107" s="6">
        <f t="shared" si="29"/>
        <v>23110801.91</v>
      </c>
      <c r="F107" s="13"/>
    </row>
    <row r="108" spans="1:9" ht="31.5" outlineLevel="4" x14ac:dyDescent="0.25">
      <c r="A108" s="5" t="s">
        <v>97</v>
      </c>
      <c r="B108" s="4" t="s">
        <v>96</v>
      </c>
      <c r="C108" s="4"/>
      <c r="D108" s="6">
        <f t="shared" ref="D108:E108" si="30">SUM(D109:D111)</f>
        <v>18858463.48</v>
      </c>
      <c r="E108" s="6">
        <f t="shared" si="30"/>
        <v>18966110</v>
      </c>
      <c r="F108" s="13"/>
    </row>
    <row r="109" spans="1:9" ht="94.5" outlineLevel="7" x14ac:dyDescent="0.25">
      <c r="A109" s="8" t="s">
        <v>232</v>
      </c>
      <c r="B109" s="9" t="s">
        <v>96</v>
      </c>
      <c r="C109" s="9" t="s">
        <v>231</v>
      </c>
      <c r="D109" s="10">
        <v>16132919.48</v>
      </c>
      <c r="E109" s="10">
        <v>15994994</v>
      </c>
      <c r="F109" s="13"/>
    </row>
    <row r="110" spans="1:9" ht="47.25" outlineLevel="7" x14ac:dyDescent="0.25">
      <c r="A110" s="8" t="s">
        <v>234</v>
      </c>
      <c r="B110" s="9" t="s">
        <v>96</v>
      </c>
      <c r="C110" s="9" t="s">
        <v>233</v>
      </c>
      <c r="D110" s="10">
        <v>2723544</v>
      </c>
      <c r="E110" s="10">
        <v>2969116</v>
      </c>
    </row>
    <row r="111" spans="1:9" outlineLevel="7" x14ac:dyDescent="0.25">
      <c r="A111" s="8" t="s">
        <v>246</v>
      </c>
      <c r="B111" s="9" t="s">
        <v>96</v>
      </c>
      <c r="C111" s="9" t="s">
        <v>245</v>
      </c>
      <c r="D111" s="10">
        <v>2000</v>
      </c>
      <c r="E111" s="10">
        <v>2000</v>
      </c>
    </row>
    <row r="112" spans="1:9" ht="78.75" outlineLevel="4" x14ac:dyDescent="0.25">
      <c r="A112" s="5" t="s">
        <v>99</v>
      </c>
      <c r="B112" s="4" t="s">
        <v>98</v>
      </c>
      <c r="C112" s="4"/>
      <c r="D112" s="6">
        <f t="shared" ref="D112:E112" si="31">SUM(D113:D114)</f>
        <v>4144691.91</v>
      </c>
      <c r="E112" s="6">
        <f t="shared" si="31"/>
        <v>4144691.91</v>
      </c>
    </row>
    <row r="113" spans="1:8" ht="94.5" outlineLevel="7" x14ac:dyDescent="0.25">
      <c r="A113" s="8" t="s">
        <v>232</v>
      </c>
      <c r="B113" s="9" t="s">
        <v>98</v>
      </c>
      <c r="C113" s="9" t="s">
        <v>231</v>
      </c>
      <c r="D113" s="10">
        <v>3867901.74</v>
      </c>
      <c r="E113" s="10">
        <v>3867901.74</v>
      </c>
    </row>
    <row r="114" spans="1:8" ht="47.25" outlineLevel="7" x14ac:dyDescent="0.25">
      <c r="A114" s="8" t="s">
        <v>234</v>
      </c>
      <c r="B114" s="9" t="s">
        <v>98</v>
      </c>
      <c r="C114" s="9" t="s">
        <v>233</v>
      </c>
      <c r="D114" s="10">
        <v>276790.17</v>
      </c>
      <c r="E114" s="10">
        <v>276790.17</v>
      </c>
    </row>
    <row r="115" spans="1:8" ht="47.25" outlineLevel="4" x14ac:dyDescent="0.25">
      <c r="A115" s="5" t="s">
        <v>101</v>
      </c>
      <c r="B115" s="4" t="s">
        <v>100</v>
      </c>
      <c r="C115" s="4"/>
      <c r="D115" s="6">
        <f t="shared" ref="D115:E115" si="32">D116</f>
        <v>3011.52</v>
      </c>
      <c r="E115" s="6">
        <f t="shared" si="32"/>
        <v>0</v>
      </c>
    </row>
    <row r="116" spans="1:8" ht="31.5" outlineLevel="7" x14ac:dyDescent="0.25">
      <c r="A116" s="8" t="s">
        <v>244</v>
      </c>
      <c r="B116" s="9" t="s">
        <v>100</v>
      </c>
      <c r="C116" s="9" t="s">
        <v>243</v>
      </c>
      <c r="D116" s="10">
        <v>3011.52</v>
      </c>
      <c r="E116" s="10">
        <v>0</v>
      </c>
    </row>
    <row r="117" spans="1:8" ht="31.5" outlineLevel="2" x14ac:dyDescent="0.25">
      <c r="A117" s="5" t="s">
        <v>103</v>
      </c>
      <c r="B117" s="4" t="s">
        <v>102</v>
      </c>
      <c r="C117" s="4"/>
      <c r="D117" s="6">
        <f>D118+D124+D131</f>
        <v>6511044</v>
      </c>
      <c r="E117" s="6">
        <f>E118+E124+E131</f>
        <v>6607272</v>
      </c>
    </row>
    <row r="118" spans="1:8" ht="47.25" outlineLevel="3" x14ac:dyDescent="0.25">
      <c r="A118" s="5" t="s">
        <v>105</v>
      </c>
      <c r="B118" s="4" t="s">
        <v>104</v>
      </c>
      <c r="C118" s="4"/>
      <c r="D118" s="6">
        <f>D119+D122</f>
        <v>6259044</v>
      </c>
      <c r="E118" s="6">
        <f>E119+E122</f>
        <v>6350272</v>
      </c>
      <c r="F118" s="7"/>
      <c r="G118" s="7"/>
      <c r="H118" s="7"/>
    </row>
    <row r="119" spans="1:8" ht="63" outlineLevel="4" x14ac:dyDescent="0.25">
      <c r="A119" s="5" t="s">
        <v>107</v>
      </c>
      <c r="B119" s="4" t="s">
        <v>106</v>
      </c>
      <c r="C119" s="4"/>
      <c r="D119" s="6">
        <f>SUM(D120:D121)</f>
        <v>5979044</v>
      </c>
      <c r="E119" s="6">
        <f>SUM(E120:E121)</f>
        <v>6150272</v>
      </c>
    </row>
    <row r="120" spans="1:8" ht="94.5" outlineLevel="7" x14ac:dyDescent="0.25">
      <c r="A120" s="8" t="s">
        <v>232</v>
      </c>
      <c r="B120" s="9" t="s">
        <v>106</v>
      </c>
      <c r="C120" s="9" t="s">
        <v>231</v>
      </c>
      <c r="D120" s="10">
        <v>5959044</v>
      </c>
      <c r="E120" s="10">
        <v>6120272</v>
      </c>
    </row>
    <row r="121" spans="1:8" ht="47.25" outlineLevel="7" x14ac:dyDescent="0.25">
      <c r="A121" s="8" t="s">
        <v>234</v>
      </c>
      <c r="B121" s="9" t="s">
        <v>106</v>
      </c>
      <c r="C121" s="9" t="s">
        <v>233</v>
      </c>
      <c r="D121" s="10">
        <v>20000</v>
      </c>
      <c r="E121" s="10">
        <v>30000</v>
      </c>
    </row>
    <row r="122" spans="1:8" ht="63" outlineLevel="4" x14ac:dyDescent="0.25">
      <c r="A122" s="5" t="s">
        <v>109</v>
      </c>
      <c r="B122" s="4" t="s">
        <v>108</v>
      </c>
      <c r="C122" s="4"/>
      <c r="D122" s="6">
        <f t="shared" ref="D122:E122" si="33">D123</f>
        <v>280000</v>
      </c>
      <c r="E122" s="6">
        <f t="shared" si="33"/>
        <v>200000</v>
      </c>
    </row>
    <row r="123" spans="1:8" ht="47.25" outlineLevel="7" x14ac:dyDescent="0.25">
      <c r="A123" s="8" t="s">
        <v>234</v>
      </c>
      <c r="B123" s="9" t="s">
        <v>108</v>
      </c>
      <c r="C123" s="9" t="s">
        <v>233</v>
      </c>
      <c r="D123" s="10">
        <v>280000</v>
      </c>
      <c r="E123" s="10">
        <v>200000</v>
      </c>
    </row>
    <row r="124" spans="1:8" ht="47.25" outlineLevel="3" x14ac:dyDescent="0.25">
      <c r="A124" s="5" t="s">
        <v>111</v>
      </c>
      <c r="B124" s="4" t="s">
        <v>110</v>
      </c>
      <c r="C124" s="4"/>
      <c r="D124" s="6">
        <f t="shared" ref="D124:E124" si="34">D125+D127+D129</f>
        <v>247000</v>
      </c>
      <c r="E124" s="6">
        <f t="shared" si="34"/>
        <v>252000</v>
      </c>
    </row>
    <row r="125" spans="1:8" ht="47.25" outlineLevel="4" x14ac:dyDescent="0.25">
      <c r="A125" s="5" t="s">
        <v>113</v>
      </c>
      <c r="B125" s="4" t="s">
        <v>112</v>
      </c>
      <c r="C125" s="4"/>
      <c r="D125" s="6">
        <f t="shared" ref="D125:E125" si="35">D126</f>
        <v>27000</v>
      </c>
      <c r="E125" s="6">
        <f t="shared" si="35"/>
        <v>27000</v>
      </c>
    </row>
    <row r="126" spans="1:8" ht="94.5" outlineLevel="7" x14ac:dyDescent="0.25">
      <c r="A126" s="8" t="s">
        <v>232</v>
      </c>
      <c r="B126" s="9" t="s">
        <v>112</v>
      </c>
      <c r="C126" s="9" t="s">
        <v>231</v>
      </c>
      <c r="D126" s="10">
        <v>27000</v>
      </c>
      <c r="E126" s="10">
        <v>27000</v>
      </c>
    </row>
    <row r="127" spans="1:8" ht="47.25" outlineLevel="4" x14ac:dyDescent="0.25">
      <c r="A127" s="5" t="s">
        <v>115</v>
      </c>
      <c r="B127" s="4" t="s">
        <v>114</v>
      </c>
      <c r="C127" s="4"/>
      <c r="D127" s="6">
        <f t="shared" ref="D127:E127" si="36">D128</f>
        <v>200000</v>
      </c>
      <c r="E127" s="6">
        <f t="shared" si="36"/>
        <v>200000</v>
      </c>
    </row>
    <row r="128" spans="1:8" outlineLevel="7" x14ac:dyDescent="0.25">
      <c r="A128" s="8" t="s">
        <v>246</v>
      </c>
      <c r="B128" s="9" t="s">
        <v>114</v>
      </c>
      <c r="C128" s="9" t="s">
        <v>245</v>
      </c>
      <c r="D128" s="10">
        <v>200000</v>
      </c>
      <c r="E128" s="10">
        <v>200000</v>
      </c>
    </row>
    <row r="129" spans="1:8" ht="78.75" outlineLevel="4" x14ac:dyDescent="0.25">
      <c r="A129" s="5" t="s">
        <v>117</v>
      </c>
      <c r="B129" s="4" t="s">
        <v>116</v>
      </c>
      <c r="C129" s="4"/>
      <c r="D129" s="6">
        <f t="shared" ref="D129:E129" si="37">D130</f>
        <v>20000</v>
      </c>
      <c r="E129" s="6">
        <f t="shared" si="37"/>
        <v>25000</v>
      </c>
    </row>
    <row r="130" spans="1:8" ht="47.25" outlineLevel="7" x14ac:dyDescent="0.25">
      <c r="A130" s="8" t="s">
        <v>234</v>
      </c>
      <c r="B130" s="9" t="s">
        <v>116</v>
      </c>
      <c r="C130" s="9" t="s">
        <v>233</v>
      </c>
      <c r="D130" s="10">
        <v>20000</v>
      </c>
      <c r="E130" s="10">
        <v>25000</v>
      </c>
    </row>
    <row r="131" spans="1:8" ht="47.25" outlineLevel="3" x14ac:dyDescent="0.25">
      <c r="A131" s="5" t="s">
        <v>119</v>
      </c>
      <c r="B131" s="4" t="s">
        <v>118</v>
      </c>
      <c r="C131" s="4"/>
      <c r="D131" s="6">
        <f t="shared" ref="D131:E132" si="38">D132</f>
        <v>5000</v>
      </c>
      <c r="E131" s="6">
        <f t="shared" si="38"/>
        <v>5000</v>
      </c>
    </row>
    <row r="132" spans="1:8" ht="63" outlineLevel="4" x14ac:dyDescent="0.25">
      <c r="A132" s="5" t="s">
        <v>121</v>
      </c>
      <c r="B132" s="4" t="s">
        <v>120</v>
      </c>
      <c r="C132" s="4"/>
      <c r="D132" s="6">
        <f t="shared" si="38"/>
        <v>5000</v>
      </c>
      <c r="E132" s="6">
        <f t="shared" si="38"/>
        <v>5000</v>
      </c>
      <c r="F132" s="7"/>
      <c r="G132" s="7"/>
      <c r="H132" s="7"/>
    </row>
    <row r="133" spans="1:8" ht="47.25" outlineLevel="7" x14ac:dyDescent="0.25">
      <c r="A133" s="8" t="s">
        <v>234</v>
      </c>
      <c r="B133" s="9" t="s">
        <v>120</v>
      </c>
      <c r="C133" s="9" t="s">
        <v>233</v>
      </c>
      <c r="D133" s="10">
        <v>5000</v>
      </c>
      <c r="E133" s="10">
        <v>5000</v>
      </c>
    </row>
    <row r="134" spans="1:8" ht="63" outlineLevel="2" x14ac:dyDescent="0.25">
      <c r="A134" s="5" t="s">
        <v>123</v>
      </c>
      <c r="B134" s="4" t="s">
        <v>122</v>
      </c>
      <c r="C134" s="4"/>
      <c r="D134" s="6">
        <f>D135+D179+D184+D189</f>
        <v>182291438.68000001</v>
      </c>
      <c r="E134" s="6">
        <f>E135+E179+E184+E189</f>
        <v>185215460.68000001</v>
      </c>
      <c r="F134" s="7"/>
      <c r="G134" s="7"/>
      <c r="H134" s="7"/>
    </row>
    <row r="135" spans="1:8" ht="63" outlineLevel="3" x14ac:dyDescent="0.25">
      <c r="A135" s="5" t="s">
        <v>125</v>
      </c>
      <c r="B135" s="4" t="s">
        <v>124</v>
      </c>
      <c r="C135" s="4"/>
      <c r="D135" s="6">
        <f>D136+D139+D141+D147+D177</f>
        <v>138654538.68000001</v>
      </c>
      <c r="E135" s="6">
        <f>E136+E139+E141+E147+E177</f>
        <v>140103660.68000001</v>
      </c>
      <c r="F135" s="7"/>
      <c r="G135" s="7"/>
      <c r="H135" s="7"/>
    </row>
    <row r="136" spans="1:8" ht="31.5" outlineLevel="4" x14ac:dyDescent="0.25">
      <c r="A136" s="5" t="s">
        <v>127</v>
      </c>
      <c r="B136" s="4" t="s">
        <v>126</v>
      </c>
      <c r="C136" s="4"/>
      <c r="D136" s="6">
        <f>SUM(D137:D138)</f>
        <v>3073500</v>
      </c>
      <c r="E136" s="6">
        <f>SUM(E137:E138)</f>
        <v>3095500</v>
      </c>
      <c r="F136" s="7"/>
      <c r="G136" s="7"/>
      <c r="H136" s="7"/>
    </row>
    <row r="137" spans="1:8" ht="94.5" outlineLevel="7" x14ac:dyDescent="0.25">
      <c r="A137" s="8" t="s">
        <v>232</v>
      </c>
      <c r="B137" s="9" t="s">
        <v>126</v>
      </c>
      <c r="C137" s="9" t="s">
        <v>231</v>
      </c>
      <c r="D137" s="10">
        <v>5000</v>
      </c>
      <c r="E137" s="10">
        <v>27000</v>
      </c>
    </row>
    <row r="138" spans="1:8" ht="31.5" outlineLevel="7" x14ac:dyDescent="0.25">
      <c r="A138" s="8" t="s">
        <v>236</v>
      </c>
      <c r="B138" s="9" t="s">
        <v>126</v>
      </c>
      <c r="C138" s="9" t="s">
        <v>235</v>
      </c>
      <c r="D138" s="10">
        <v>3068500</v>
      </c>
      <c r="E138" s="10">
        <v>3068500</v>
      </c>
    </row>
    <row r="139" spans="1:8" ht="63" outlineLevel="4" x14ac:dyDescent="0.25">
      <c r="A139" s="5" t="s">
        <v>129</v>
      </c>
      <c r="B139" s="4" t="s">
        <v>128</v>
      </c>
      <c r="C139" s="4"/>
      <c r="D139" s="6">
        <f t="shared" ref="D139:E139" si="39">D140</f>
        <v>120000</v>
      </c>
      <c r="E139" s="6">
        <f t="shared" si="39"/>
        <v>120000</v>
      </c>
    </row>
    <row r="140" spans="1:8" ht="94.5" outlineLevel="7" x14ac:dyDescent="0.25">
      <c r="A140" s="8" t="s">
        <v>232</v>
      </c>
      <c r="B140" s="9" t="s">
        <v>128</v>
      </c>
      <c r="C140" s="9" t="s">
        <v>231</v>
      </c>
      <c r="D140" s="10">
        <v>120000</v>
      </c>
      <c r="E140" s="10">
        <v>120000</v>
      </c>
    </row>
    <row r="141" spans="1:8" ht="31.5" outlineLevel="4" x14ac:dyDescent="0.25">
      <c r="A141" s="5" t="s">
        <v>131</v>
      </c>
      <c r="B141" s="4" t="s">
        <v>130</v>
      </c>
      <c r="C141" s="4"/>
      <c r="D141" s="6">
        <f t="shared" ref="D141:E141" si="40">D142+D144</f>
        <v>14600</v>
      </c>
      <c r="E141" s="6">
        <f t="shared" si="40"/>
        <v>19600</v>
      </c>
    </row>
    <row r="142" spans="1:8" ht="31.5" outlineLevel="5" x14ac:dyDescent="0.25">
      <c r="A142" s="5" t="s">
        <v>131</v>
      </c>
      <c r="B142" s="4" t="s">
        <v>130</v>
      </c>
      <c r="C142" s="4"/>
      <c r="D142" s="6">
        <f t="shared" ref="D142:E142" si="41">D143</f>
        <v>0</v>
      </c>
      <c r="E142" s="6">
        <f t="shared" si="41"/>
        <v>5000</v>
      </c>
    </row>
    <row r="143" spans="1:8" ht="47.25" outlineLevel="7" x14ac:dyDescent="0.25">
      <c r="A143" s="8" t="s">
        <v>234</v>
      </c>
      <c r="B143" s="9" t="s">
        <v>130</v>
      </c>
      <c r="C143" s="9" t="s">
        <v>233</v>
      </c>
      <c r="D143" s="10">
        <v>0</v>
      </c>
      <c r="E143" s="10">
        <v>5000</v>
      </c>
    </row>
    <row r="144" spans="1:8" ht="47.25" outlineLevel="5" x14ac:dyDescent="0.25">
      <c r="A144" s="5" t="s">
        <v>133</v>
      </c>
      <c r="B144" s="4" t="s">
        <v>132</v>
      </c>
      <c r="C144" s="4"/>
      <c r="D144" s="6">
        <f t="shared" ref="D144:E144" si="42">SUM(D145:D146)</f>
        <v>14600</v>
      </c>
      <c r="E144" s="6">
        <f t="shared" si="42"/>
        <v>14600</v>
      </c>
    </row>
    <row r="145" spans="1:5" ht="94.5" outlineLevel="7" x14ac:dyDescent="0.25">
      <c r="A145" s="8" t="s">
        <v>232</v>
      </c>
      <c r="B145" s="9" t="s">
        <v>132</v>
      </c>
      <c r="C145" s="9" t="s">
        <v>231</v>
      </c>
      <c r="D145" s="10">
        <v>14128</v>
      </c>
      <c r="E145" s="10">
        <v>14128</v>
      </c>
    </row>
    <row r="146" spans="1:5" ht="47.25" outlineLevel="7" x14ac:dyDescent="0.25">
      <c r="A146" s="8" t="s">
        <v>234</v>
      </c>
      <c r="B146" s="9" t="s">
        <v>132</v>
      </c>
      <c r="C146" s="9" t="s">
        <v>233</v>
      </c>
      <c r="D146" s="10">
        <v>472</v>
      </c>
      <c r="E146" s="10">
        <v>472</v>
      </c>
    </row>
    <row r="147" spans="1:5" ht="47.25" outlineLevel="4" x14ac:dyDescent="0.25">
      <c r="A147" s="5" t="s">
        <v>135</v>
      </c>
      <c r="B147" s="4" t="s">
        <v>134</v>
      </c>
      <c r="C147" s="4"/>
      <c r="D147" s="6">
        <f>D148+D152+D154+D158+D161+D164+D167+D170+D173+D175</f>
        <v>134799043</v>
      </c>
      <c r="E147" s="6">
        <f>E148+E152+E154+E158+E161+E164+E167+E170+E173+E175</f>
        <v>136221165</v>
      </c>
    </row>
    <row r="148" spans="1:5" ht="47.25" outlineLevel="5" x14ac:dyDescent="0.25">
      <c r="A148" s="5" t="s">
        <v>135</v>
      </c>
      <c r="B148" s="4" t="s">
        <v>134</v>
      </c>
      <c r="C148" s="4"/>
      <c r="D148" s="6">
        <f t="shared" ref="D148:E148" si="43">SUM(D149:D151)</f>
        <v>102178243</v>
      </c>
      <c r="E148" s="6">
        <f t="shared" si="43"/>
        <v>103396865</v>
      </c>
    </row>
    <row r="149" spans="1:5" ht="94.5" outlineLevel="7" x14ac:dyDescent="0.25">
      <c r="A149" s="8" t="s">
        <v>232</v>
      </c>
      <c r="B149" s="9" t="s">
        <v>134</v>
      </c>
      <c r="C149" s="9" t="s">
        <v>231</v>
      </c>
      <c r="D149" s="10">
        <v>94524314</v>
      </c>
      <c r="E149" s="10">
        <f>97527220-51950</f>
        <v>97475270</v>
      </c>
    </row>
    <row r="150" spans="1:5" ht="47.25" outlineLevel="7" x14ac:dyDescent="0.25">
      <c r="A150" s="8" t="s">
        <v>234</v>
      </c>
      <c r="B150" s="9" t="s">
        <v>134</v>
      </c>
      <c r="C150" s="9" t="s">
        <v>233</v>
      </c>
      <c r="D150" s="10">
        <v>7382929</v>
      </c>
      <c r="E150" s="10">
        <f>811750+4833845+5000</f>
        <v>5650595</v>
      </c>
    </row>
    <row r="151" spans="1:5" outlineLevel="7" x14ac:dyDescent="0.25">
      <c r="A151" s="8" t="s">
        <v>246</v>
      </c>
      <c r="B151" s="9" t="s">
        <v>134</v>
      </c>
      <c r="C151" s="9" t="s">
        <v>245</v>
      </c>
      <c r="D151" s="10">
        <v>271000</v>
      </c>
      <c r="E151" s="10">
        <v>271000</v>
      </c>
    </row>
    <row r="152" spans="1:5" ht="78.75" outlineLevel="5" x14ac:dyDescent="0.25">
      <c r="A152" s="5" t="s">
        <v>137</v>
      </c>
      <c r="B152" s="4" t="s">
        <v>136</v>
      </c>
      <c r="C152" s="4"/>
      <c r="D152" s="6">
        <f t="shared" ref="D152:E152" si="44">D153</f>
        <v>42700</v>
      </c>
      <c r="E152" s="6">
        <f t="shared" si="44"/>
        <v>3400</v>
      </c>
    </row>
    <row r="153" spans="1:5" ht="47.25" outlineLevel="7" x14ac:dyDescent="0.25">
      <c r="A153" s="8" t="s">
        <v>234</v>
      </c>
      <c r="B153" s="9" t="s">
        <v>136</v>
      </c>
      <c r="C153" s="9" t="s">
        <v>233</v>
      </c>
      <c r="D153" s="10">
        <v>42700</v>
      </c>
      <c r="E153" s="10">
        <v>3400</v>
      </c>
    </row>
    <row r="154" spans="1:5" ht="78.75" outlineLevel="5" x14ac:dyDescent="0.25">
      <c r="A154" s="5" t="s">
        <v>139</v>
      </c>
      <c r="B154" s="4" t="s">
        <v>138</v>
      </c>
      <c r="C154" s="4"/>
      <c r="D154" s="6">
        <f t="shared" ref="D154:E154" si="45">SUM(D155:D157)</f>
        <v>1750900</v>
      </c>
      <c r="E154" s="6">
        <f t="shared" si="45"/>
        <v>1750900</v>
      </c>
    </row>
    <row r="155" spans="1:5" ht="94.5" outlineLevel="7" x14ac:dyDescent="0.25">
      <c r="A155" s="8" t="s">
        <v>232</v>
      </c>
      <c r="B155" s="9" t="s">
        <v>138</v>
      </c>
      <c r="C155" s="9" t="s">
        <v>231</v>
      </c>
      <c r="D155" s="10">
        <v>586055</v>
      </c>
      <c r="E155" s="10">
        <v>586055</v>
      </c>
    </row>
    <row r="156" spans="1:5" ht="47.25" outlineLevel="7" x14ac:dyDescent="0.25">
      <c r="A156" s="8" t="s">
        <v>234</v>
      </c>
      <c r="B156" s="9" t="s">
        <v>138</v>
      </c>
      <c r="C156" s="9" t="s">
        <v>233</v>
      </c>
      <c r="D156" s="10">
        <v>30845</v>
      </c>
      <c r="E156" s="10">
        <v>30845</v>
      </c>
    </row>
    <row r="157" spans="1:5" ht="31.5" outlineLevel="7" x14ac:dyDescent="0.25">
      <c r="A157" s="8" t="s">
        <v>236</v>
      </c>
      <c r="B157" s="9" t="s">
        <v>138</v>
      </c>
      <c r="C157" s="9" t="s">
        <v>235</v>
      </c>
      <c r="D157" s="10">
        <v>1134000</v>
      </c>
      <c r="E157" s="10">
        <v>1134000</v>
      </c>
    </row>
    <row r="158" spans="1:5" ht="110.25" outlineLevel="5" x14ac:dyDescent="0.25">
      <c r="A158" s="5" t="s">
        <v>141</v>
      </c>
      <c r="B158" s="4" t="s">
        <v>140</v>
      </c>
      <c r="C158" s="4"/>
      <c r="D158" s="6">
        <f t="shared" ref="D158:E158" si="46">SUM(D159:D160)</f>
        <v>1281800</v>
      </c>
      <c r="E158" s="6">
        <f t="shared" si="46"/>
        <v>1281800</v>
      </c>
    </row>
    <row r="159" spans="1:5" ht="94.5" outlineLevel="7" x14ac:dyDescent="0.25">
      <c r="A159" s="8" t="s">
        <v>232</v>
      </c>
      <c r="B159" s="9" t="s">
        <v>140</v>
      </c>
      <c r="C159" s="9" t="s">
        <v>231</v>
      </c>
      <c r="D159" s="10">
        <v>1153600</v>
      </c>
      <c r="E159" s="10">
        <v>1153600</v>
      </c>
    </row>
    <row r="160" spans="1:5" ht="47.25" outlineLevel="7" x14ac:dyDescent="0.25">
      <c r="A160" s="8" t="s">
        <v>234</v>
      </c>
      <c r="B160" s="9" t="s">
        <v>140</v>
      </c>
      <c r="C160" s="9" t="s">
        <v>233</v>
      </c>
      <c r="D160" s="10">
        <v>128200</v>
      </c>
      <c r="E160" s="10">
        <v>128200</v>
      </c>
    </row>
    <row r="161" spans="1:5" ht="94.5" outlineLevel="5" x14ac:dyDescent="0.25">
      <c r="A161" s="5" t="s">
        <v>143</v>
      </c>
      <c r="B161" s="4" t="s">
        <v>142</v>
      </c>
      <c r="C161" s="4"/>
      <c r="D161" s="6">
        <f t="shared" ref="D161:E161" si="47">SUM(D162:D163)</f>
        <v>967500</v>
      </c>
      <c r="E161" s="6">
        <f t="shared" si="47"/>
        <v>967500</v>
      </c>
    </row>
    <row r="162" spans="1:5" ht="94.5" outlineLevel="7" x14ac:dyDescent="0.25">
      <c r="A162" s="8" t="s">
        <v>232</v>
      </c>
      <c r="B162" s="9" t="s">
        <v>142</v>
      </c>
      <c r="C162" s="9" t="s">
        <v>231</v>
      </c>
      <c r="D162" s="10">
        <v>886200</v>
      </c>
      <c r="E162" s="10">
        <v>886200</v>
      </c>
    </row>
    <row r="163" spans="1:5" ht="47.25" outlineLevel="7" x14ac:dyDescent="0.25">
      <c r="A163" s="8" t="s">
        <v>234</v>
      </c>
      <c r="B163" s="9" t="s">
        <v>142</v>
      </c>
      <c r="C163" s="9" t="s">
        <v>233</v>
      </c>
      <c r="D163" s="10">
        <v>81300</v>
      </c>
      <c r="E163" s="10">
        <v>81300</v>
      </c>
    </row>
    <row r="164" spans="1:5" ht="47.25" outlineLevel="5" x14ac:dyDescent="0.25">
      <c r="A164" s="5" t="s">
        <v>145</v>
      </c>
      <c r="B164" s="4" t="s">
        <v>144</v>
      </c>
      <c r="C164" s="4"/>
      <c r="D164" s="6">
        <f t="shared" ref="D164:E164" si="48">SUM(D165:D166)</f>
        <v>1283100</v>
      </c>
      <c r="E164" s="6">
        <f t="shared" si="48"/>
        <v>1283100</v>
      </c>
    </row>
    <row r="165" spans="1:5" ht="94.5" outlineLevel="7" x14ac:dyDescent="0.25">
      <c r="A165" s="8" t="s">
        <v>232</v>
      </c>
      <c r="B165" s="9" t="s">
        <v>144</v>
      </c>
      <c r="C165" s="9" t="s">
        <v>231</v>
      </c>
      <c r="D165" s="10">
        <v>1165055</v>
      </c>
      <c r="E165" s="10">
        <v>1165055</v>
      </c>
    </row>
    <row r="166" spans="1:5" ht="47.25" outlineLevel="7" x14ac:dyDescent="0.25">
      <c r="A166" s="8" t="s">
        <v>234</v>
      </c>
      <c r="B166" s="9" t="s">
        <v>144</v>
      </c>
      <c r="C166" s="9" t="s">
        <v>233</v>
      </c>
      <c r="D166" s="10">
        <v>118045</v>
      </c>
      <c r="E166" s="10">
        <v>118045</v>
      </c>
    </row>
    <row r="167" spans="1:5" ht="78.75" outlineLevel="5" x14ac:dyDescent="0.25">
      <c r="A167" s="5" t="s">
        <v>147</v>
      </c>
      <c r="B167" s="4" t="s">
        <v>146</v>
      </c>
      <c r="C167" s="4"/>
      <c r="D167" s="6">
        <f t="shared" ref="D167:E167" si="49">SUM(D168:D169)</f>
        <v>177300</v>
      </c>
      <c r="E167" s="6">
        <f t="shared" si="49"/>
        <v>177300</v>
      </c>
    </row>
    <row r="168" spans="1:5" ht="94.5" outlineLevel="7" x14ac:dyDescent="0.25">
      <c r="A168" s="8" t="s">
        <v>232</v>
      </c>
      <c r="B168" s="9" t="s">
        <v>146</v>
      </c>
      <c r="C168" s="9" t="s">
        <v>231</v>
      </c>
      <c r="D168" s="10">
        <v>150700</v>
      </c>
      <c r="E168" s="10">
        <v>150700</v>
      </c>
    </row>
    <row r="169" spans="1:5" ht="47.25" outlineLevel="7" x14ac:dyDescent="0.25">
      <c r="A169" s="8" t="s">
        <v>234</v>
      </c>
      <c r="B169" s="9" t="s">
        <v>146</v>
      </c>
      <c r="C169" s="9" t="s">
        <v>233</v>
      </c>
      <c r="D169" s="10">
        <v>26600</v>
      </c>
      <c r="E169" s="10">
        <v>26600</v>
      </c>
    </row>
    <row r="170" spans="1:5" ht="78.75" outlineLevel="5" x14ac:dyDescent="0.25">
      <c r="A170" s="5" t="s">
        <v>149</v>
      </c>
      <c r="B170" s="4" t="s">
        <v>148</v>
      </c>
      <c r="C170" s="4"/>
      <c r="D170" s="6">
        <f t="shared" ref="D170:E170" si="50">SUM(D171:D172)</f>
        <v>1279000</v>
      </c>
      <c r="E170" s="6">
        <f t="shared" si="50"/>
        <v>1279000</v>
      </c>
    </row>
    <row r="171" spans="1:5" ht="94.5" outlineLevel="7" x14ac:dyDescent="0.25">
      <c r="A171" s="8" t="s">
        <v>232</v>
      </c>
      <c r="B171" s="9" t="s">
        <v>148</v>
      </c>
      <c r="C171" s="9" t="s">
        <v>231</v>
      </c>
      <c r="D171" s="10">
        <v>1161300</v>
      </c>
      <c r="E171" s="10">
        <v>1161300</v>
      </c>
    </row>
    <row r="172" spans="1:5" ht="47.25" outlineLevel="7" x14ac:dyDescent="0.25">
      <c r="A172" s="8" t="s">
        <v>234</v>
      </c>
      <c r="B172" s="9" t="s">
        <v>148</v>
      </c>
      <c r="C172" s="9" t="s">
        <v>233</v>
      </c>
      <c r="D172" s="10">
        <v>117700</v>
      </c>
      <c r="E172" s="10">
        <v>117700</v>
      </c>
    </row>
    <row r="173" spans="1:5" ht="157.5" outlineLevel="5" x14ac:dyDescent="0.25">
      <c r="A173" s="11" t="s">
        <v>151</v>
      </c>
      <c r="B173" s="4" t="s">
        <v>150</v>
      </c>
      <c r="C173" s="4"/>
      <c r="D173" s="6">
        <f t="shared" ref="D173:E173" si="51">D174</f>
        <v>700</v>
      </c>
      <c r="E173" s="6">
        <f t="shared" si="51"/>
        <v>700</v>
      </c>
    </row>
    <row r="174" spans="1:5" ht="47.25" outlineLevel="7" x14ac:dyDescent="0.25">
      <c r="A174" s="8" t="s">
        <v>234</v>
      </c>
      <c r="B174" s="9" t="s">
        <v>150</v>
      </c>
      <c r="C174" s="9" t="s">
        <v>233</v>
      </c>
      <c r="D174" s="10">
        <v>700</v>
      </c>
      <c r="E174" s="10">
        <v>700</v>
      </c>
    </row>
    <row r="175" spans="1:5" ht="141.75" outlineLevel="5" x14ac:dyDescent="0.25">
      <c r="A175" s="11" t="s">
        <v>153</v>
      </c>
      <c r="B175" s="4" t="s">
        <v>152</v>
      </c>
      <c r="C175" s="4"/>
      <c r="D175" s="6">
        <f t="shared" ref="D175:E175" si="52">D176</f>
        <v>25837800</v>
      </c>
      <c r="E175" s="6">
        <f t="shared" si="52"/>
        <v>26080600</v>
      </c>
    </row>
    <row r="176" spans="1:5" ht="47.25" outlineLevel="7" x14ac:dyDescent="0.25">
      <c r="A176" s="8" t="s">
        <v>234</v>
      </c>
      <c r="B176" s="9" t="s">
        <v>152</v>
      </c>
      <c r="C176" s="9" t="s">
        <v>233</v>
      </c>
      <c r="D176" s="10">
        <f>5426000+20411800</f>
        <v>25837800</v>
      </c>
      <c r="E176" s="10">
        <f>5477000+20603600</f>
        <v>26080600</v>
      </c>
    </row>
    <row r="177" spans="1:5" ht="110.25" outlineLevel="4" x14ac:dyDescent="0.25">
      <c r="A177" s="5" t="s">
        <v>155</v>
      </c>
      <c r="B177" s="4" t="s">
        <v>154</v>
      </c>
      <c r="C177" s="4"/>
      <c r="D177" s="6">
        <f t="shared" ref="D177:E177" si="53">D178</f>
        <v>647395.68000000005</v>
      </c>
      <c r="E177" s="6">
        <f t="shared" si="53"/>
        <v>647395.68000000005</v>
      </c>
    </row>
    <row r="178" spans="1:5" ht="94.5" outlineLevel="7" x14ac:dyDescent="0.25">
      <c r="A178" s="8" t="s">
        <v>232</v>
      </c>
      <c r="B178" s="9" t="s">
        <v>154</v>
      </c>
      <c r="C178" s="9" t="s">
        <v>231</v>
      </c>
      <c r="D178" s="10">
        <v>647395.68000000005</v>
      </c>
      <c r="E178" s="10">
        <v>647395.68000000005</v>
      </c>
    </row>
    <row r="179" spans="1:5" ht="31.5" outlineLevel="3" x14ac:dyDescent="0.25">
      <c r="A179" s="5" t="s">
        <v>157</v>
      </c>
      <c r="B179" s="4" t="s">
        <v>156</v>
      </c>
      <c r="C179" s="4"/>
      <c r="D179" s="6">
        <f t="shared" ref="D179:E179" si="54">D180+D182</f>
        <v>18713300</v>
      </c>
      <c r="E179" s="6">
        <f t="shared" si="54"/>
        <v>18540300</v>
      </c>
    </row>
    <row r="180" spans="1:5" ht="63" outlineLevel="4" x14ac:dyDescent="0.25">
      <c r="A180" s="5" t="s">
        <v>159</v>
      </c>
      <c r="B180" s="4" t="s">
        <v>158</v>
      </c>
      <c r="C180" s="4"/>
      <c r="D180" s="6">
        <f t="shared" ref="D180:E180" si="55">D181</f>
        <v>950000</v>
      </c>
      <c r="E180" s="6">
        <f t="shared" si="55"/>
        <v>950000</v>
      </c>
    </row>
    <row r="181" spans="1:5" outlineLevel="7" x14ac:dyDescent="0.25">
      <c r="A181" s="8" t="s">
        <v>246</v>
      </c>
      <c r="B181" s="9" t="s">
        <v>158</v>
      </c>
      <c r="C181" s="9" t="s">
        <v>245</v>
      </c>
      <c r="D181" s="10">
        <v>950000</v>
      </c>
      <c r="E181" s="10">
        <v>950000</v>
      </c>
    </row>
    <row r="182" spans="1:5" ht="110.25" outlineLevel="4" x14ac:dyDescent="0.25">
      <c r="A182" s="5" t="s">
        <v>161</v>
      </c>
      <c r="B182" s="4" t="s">
        <v>160</v>
      </c>
      <c r="C182" s="4"/>
      <c r="D182" s="6">
        <f t="shared" ref="D182:E182" si="56">D183</f>
        <v>17763300</v>
      </c>
      <c r="E182" s="6">
        <f t="shared" si="56"/>
        <v>17590300</v>
      </c>
    </row>
    <row r="183" spans="1:5" outlineLevel="7" x14ac:dyDescent="0.25">
      <c r="A183" s="8" t="s">
        <v>246</v>
      </c>
      <c r="B183" s="9" t="s">
        <v>160</v>
      </c>
      <c r="C183" s="9" t="s">
        <v>245</v>
      </c>
      <c r="D183" s="10">
        <f>3730300+14033000</f>
        <v>17763300</v>
      </c>
      <c r="E183" s="10">
        <f>3694000+13896300</f>
        <v>17590300</v>
      </c>
    </row>
    <row r="184" spans="1:5" ht="31.5" outlineLevel="3" x14ac:dyDescent="0.25">
      <c r="A184" s="5" t="s">
        <v>163</v>
      </c>
      <c r="B184" s="4" t="s">
        <v>162</v>
      </c>
      <c r="C184" s="4"/>
      <c r="D184" s="6">
        <f t="shared" ref="D184:E184" si="57">D185+D187</f>
        <v>24768600</v>
      </c>
      <c r="E184" s="6">
        <f t="shared" si="57"/>
        <v>26191500</v>
      </c>
    </row>
    <row r="185" spans="1:5" ht="31.5" outlineLevel="4" x14ac:dyDescent="0.25">
      <c r="A185" s="5" t="s">
        <v>165</v>
      </c>
      <c r="B185" s="4" t="s">
        <v>164</v>
      </c>
      <c r="C185" s="4"/>
      <c r="D185" s="6">
        <f t="shared" ref="D185:E185" si="58">D186</f>
        <v>22068600</v>
      </c>
      <c r="E185" s="6">
        <f t="shared" si="58"/>
        <v>23491500</v>
      </c>
    </row>
    <row r="186" spans="1:5" ht="47.25" outlineLevel="7" x14ac:dyDescent="0.25">
      <c r="A186" s="8" t="s">
        <v>234</v>
      </c>
      <c r="B186" s="9" t="s">
        <v>164</v>
      </c>
      <c r="C186" s="9" t="s">
        <v>233</v>
      </c>
      <c r="D186" s="10">
        <v>22068600</v>
      </c>
      <c r="E186" s="10">
        <v>23491500</v>
      </c>
    </row>
    <row r="187" spans="1:5" ht="78.75" outlineLevel="4" x14ac:dyDescent="0.25">
      <c r="A187" s="5" t="s">
        <v>167</v>
      </c>
      <c r="B187" s="4" t="s">
        <v>166</v>
      </c>
      <c r="C187" s="4"/>
      <c r="D187" s="6">
        <f t="shared" ref="D187:E187" si="59">D188</f>
        <v>2700000</v>
      </c>
      <c r="E187" s="6">
        <f t="shared" si="59"/>
        <v>2700000</v>
      </c>
    </row>
    <row r="188" spans="1:5" outlineLevel="7" x14ac:dyDescent="0.25">
      <c r="A188" s="8" t="s">
        <v>246</v>
      </c>
      <c r="B188" s="9" t="s">
        <v>166</v>
      </c>
      <c r="C188" s="9" t="s">
        <v>245</v>
      </c>
      <c r="D188" s="10">
        <v>2700000</v>
      </c>
      <c r="E188" s="10">
        <v>2700000</v>
      </c>
    </row>
    <row r="189" spans="1:5" ht="31.5" outlineLevel="3" x14ac:dyDescent="0.25">
      <c r="A189" s="5" t="s">
        <v>169</v>
      </c>
      <c r="B189" s="4" t="s">
        <v>168</v>
      </c>
      <c r="C189" s="4"/>
      <c r="D189" s="6">
        <f>D190+D192+D194</f>
        <v>155000</v>
      </c>
      <c r="E189" s="6">
        <f>E190+E192+E194</f>
        <v>380000</v>
      </c>
    </row>
    <row r="190" spans="1:5" ht="78.75" outlineLevel="4" x14ac:dyDescent="0.25">
      <c r="A190" s="5" t="s">
        <v>171</v>
      </c>
      <c r="B190" s="4" t="s">
        <v>170</v>
      </c>
      <c r="C190" s="4"/>
      <c r="D190" s="6">
        <f t="shared" ref="D190:E190" si="60">D191</f>
        <v>100000</v>
      </c>
      <c r="E190" s="6">
        <f t="shared" si="60"/>
        <v>300000</v>
      </c>
    </row>
    <row r="191" spans="1:5" ht="47.25" outlineLevel="7" x14ac:dyDescent="0.25">
      <c r="A191" s="8" t="s">
        <v>234</v>
      </c>
      <c r="B191" s="9" t="s">
        <v>170</v>
      </c>
      <c r="C191" s="9" t="s">
        <v>233</v>
      </c>
      <c r="D191" s="10">
        <v>100000</v>
      </c>
      <c r="E191" s="10">
        <v>300000</v>
      </c>
    </row>
    <row r="192" spans="1:5" ht="78.75" outlineLevel="4" x14ac:dyDescent="0.25">
      <c r="A192" s="5" t="s">
        <v>173</v>
      </c>
      <c r="B192" s="4" t="s">
        <v>172</v>
      </c>
      <c r="C192" s="4"/>
      <c r="D192" s="6">
        <f t="shared" ref="D192:E192" si="61">D193</f>
        <v>30000</v>
      </c>
      <c r="E192" s="6">
        <f t="shared" si="61"/>
        <v>30000</v>
      </c>
    </row>
    <row r="193" spans="1:8" ht="47.25" outlineLevel="7" x14ac:dyDescent="0.25">
      <c r="A193" s="8" t="s">
        <v>234</v>
      </c>
      <c r="B193" s="9" t="s">
        <v>172</v>
      </c>
      <c r="C193" s="9" t="s">
        <v>233</v>
      </c>
      <c r="D193" s="10">
        <v>30000</v>
      </c>
      <c r="E193" s="10">
        <v>30000</v>
      </c>
    </row>
    <row r="194" spans="1:8" ht="63" outlineLevel="4" x14ac:dyDescent="0.25">
      <c r="A194" s="5" t="s">
        <v>175</v>
      </c>
      <c r="B194" s="4" t="s">
        <v>174</v>
      </c>
      <c r="C194" s="4"/>
      <c r="D194" s="6">
        <f>SUM(D195:D195)</f>
        <v>25000</v>
      </c>
      <c r="E194" s="6">
        <f>SUM(E195:E195)</f>
        <v>50000</v>
      </c>
    </row>
    <row r="195" spans="1:8" ht="47.25" outlineLevel="7" x14ac:dyDescent="0.25">
      <c r="A195" s="8" t="s">
        <v>234</v>
      </c>
      <c r="B195" s="9" t="s">
        <v>174</v>
      </c>
      <c r="C195" s="9" t="s">
        <v>233</v>
      </c>
      <c r="D195" s="10">
        <v>25000</v>
      </c>
      <c r="E195" s="10">
        <v>50000</v>
      </c>
    </row>
    <row r="196" spans="1:8" ht="63" outlineLevel="2" x14ac:dyDescent="0.25">
      <c r="A196" s="5" t="s">
        <v>177</v>
      </c>
      <c r="B196" s="4" t="s">
        <v>176</v>
      </c>
      <c r="C196" s="4"/>
      <c r="D196" s="6">
        <f>D197+D201+D206+D218</f>
        <v>478800</v>
      </c>
      <c r="E196" s="6">
        <f>E197+E201+E206+E218</f>
        <v>513800</v>
      </c>
    </row>
    <row r="197" spans="1:8" ht="31.5" outlineLevel="3" x14ac:dyDescent="0.25">
      <c r="A197" s="5" t="s">
        <v>179</v>
      </c>
      <c r="B197" s="4" t="s">
        <v>178</v>
      </c>
      <c r="C197" s="4"/>
      <c r="D197" s="6">
        <f>D198</f>
        <v>50000</v>
      </c>
      <c r="E197" s="6">
        <f>E198</f>
        <v>55000</v>
      </c>
      <c r="F197" s="7"/>
      <c r="G197" s="7"/>
      <c r="H197" s="7"/>
    </row>
    <row r="198" spans="1:8" ht="94.5" outlineLevel="4" x14ac:dyDescent="0.25">
      <c r="A198" s="5" t="s">
        <v>181</v>
      </c>
      <c r="B198" s="4" t="s">
        <v>180</v>
      </c>
      <c r="C198" s="4"/>
      <c r="D198" s="6">
        <f t="shared" ref="D198:E198" si="62">D199+D200</f>
        <v>50000</v>
      </c>
      <c r="E198" s="6">
        <f t="shared" si="62"/>
        <v>55000</v>
      </c>
    </row>
    <row r="199" spans="1:8" ht="47.25" outlineLevel="7" x14ac:dyDescent="0.25">
      <c r="A199" s="8" t="s">
        <v>234</v>
      </c>
      <c r="B199" s="9" t="s">
        <v>180</v>
      </c>
      <c r="C199" s="9" t="s">
        <v>233</v>
      </c>
      <c r="D199" s="10">
        <v>0</v>
      </c>
      <c r="E199" s="10">
        <v>5000</v>
      </c>
    </row>
    <row r="200" spans="1:8" outlineLevel="7" x14ac:dyDescent="0.25">
      <c r="A200" s="8" t="s">
        <v>246</v>
      </c>
      <c r="B200" s="9" t="s">
        <v>180</v>
      </c>
      <c r="C200" s="9" t="s">
        <v>245</v>
      </c>
      <c r="D200" s="10">
        <v>50000</v>
      </c>
      <c r="E200" s="10">
        <v>50000</v>
      </c>
    </row>
    <row r="201" spans="1:8" ht="31.5" outlineLevel="3" x14ac:dyDescent="0.25">
      <c r="A201" s="5" t="s">
        <v>183</v>
      </c>
      <c r="B201" s="4" t="s">
        <v>182</v>
      </c>
      <c r="C201" s="4"/>
      <c r="D201" s="6">
        <f t="shared" ref="D201:E201" si="63">D202+D204</f>
        <v>0</v>
      </c>
      <c r="E201" s="6">
        <f t="shared" si="63"/>
        <v>10000</v>
      </c>
    </row>
    <row r="202" spans="1:8" ht="78.75" outlineLevel="4" x14ac:dyDescent="0.25">
      <c r="A202" s="5" t="s">
        <v>185</v>
      </c>
      <c r="B202" s="4" t="s">
        <v>184</v>
      </c>
      <c r="C202" s="4"/>
      <c r="D202" s="6">
        <f t="shared" ref="D202:E202" si="64">D203</f>
        <v>0</v>
      </c>
      <c r="E202" s="6">
        <f t="shared" si="64"/>
        <v>5000</v>
      </c>
    </row>
    <row r="203" spans="1:8" ht="47.25" outlineLevel="7" x14ac:dyDescent="0.25">
      <c r="A203" s="8" t="s">
        <v>234</v>
      </c>
      <c r="B203" s="9" t="s">
        <v>184</v>
      </c>
      <c r="C203" s="9" t="s">
        <v>233</v>
      </c>
      <c r="D203" s="10">
        <v>0</v>
      </c>
      <c r="E203" s="10">
        <v>5000</v>
      </c>
    </row>
    <row r="204" spans="1:8" ht="110.25" outlineLevel="4" x14ac:dyDescent="0.25">
      <c r="A204" s="5" t="s">
        <v>187</v>
      </c>
      <c r="B204" s="4" t="s">
        <v>186</v>
      </c>
      <c r="C204" s="4"/>
      <c r="D204" s="6">
        <f t="shared" ref="D204:E204" si="65">D205</f>
        <v>0</v>
      </c>
      <c r="E204" s="6">
        <f t="shared" si="65"/>
        <v>5000</v>
      </c>
    </row>
    <row r="205" spans="1:8" ht="47.25" outlineLevel="7" x14ac:dyDescent="0.25">
      <c r="A205" s="8" t="s">
        <v>234</v>
      </c>
      <c r="B205" s="9" t="s">
        <v>186</v>
      </c>
      <c r="C205" s="9" t="s">
        <v>233</v>
      </c>
      <c r="D205" s="10">
        <v>0</v>
      </c>
      <c r="E205" s="10">
        <v>5000</v>
      </c>
    </row>
    <row r="206" spans="1:8" ht="31.5" outlineLevel="3" x14ac:dyDescent="0.25">
      <c r="A206" s="5" t="s">
        <v>189</v>
      </c>
      <c r="B206" s="4" t="s">
        <v>188</v>
      </c>
      <c r="C206" s="4"/>
      <c r="D206" s="6">
        <f t="shared" ref="D206:E206" si="66">+D207+D209+D211+D215</f>
        <v>423800</v>
      </c>
      <c r="E206" s="6">
        <f t="shared" si="66"/>
        <v>443800</v>
      </c>
    </row>
    <row r="207" spans="1:8" ht="110.25" outlineLevel="4" x14ac:dyDescent="0.25">
      <c r="A207" s="5" t="s">
        <v>191</v>
      </c>
      <c r="B207" s="4" t="s">
        <v>190</v>
      </c>
      <c r="C207" s="4"/>
      <c r="D207" s="6">
        <f t="shared" ref="D207:E207" si="67">D208</f>
        <v>5000</v>
      </c>
      <c r="E207" s="6">
        <f t="shared" si="67"/>
        <v>5000</v>
      </c>
    </row>
    <row r="208" spans="1:8" ht="31.5" outlineLevel="7" x14ac:dyDescent="0.25">
      <c r="A208" s="8" t="s">
        <v>236</v>
      </c>
      <c r="B208" s="9" t="s">
        <v>190</v>
      </c>
      <c r="C208" s="9" t="s">
        <v>235</v>
      </c>
      <c r="D208" s="10">
        <v>5000</v>
      </c>
      <c r="E208" s="10">
        <v>5000</v>
      </c>
    </row>
    <row r="209" spans="1:5" ht="78.75" outlineLevel="4" x14ac:dyDescent="0.25">
      <c r="A209" s="5" t="s">
        <v>193</v>
      </c>
      <c r="B209" s="4" t="s">
        <v>192</v>
      </c>
      <c r="C209" s="4"/>
      <c r="D209" s="6">
        <f t="shared" ref="D209:E209" si="68">D210</f>
        <v>0</v>
      </c>
      <c r="E209" s="6">
        <f t="shared" si="68"/>
        <v>10000</v>
      </c>
    </row>
    <row r="210" spans="1:5" ht="47.25" outlineLevel="7" x14ac:dyDescent="0.25">
      <c r="A210" s="8" t="s">
        <v>234</v>
      </c>
      <c r="B210" s="9" t="s">
        <v>192</v>
      </c>
      <c r="C210" s="9" t="s">
        <v>233</v>
      </c>
      <c r="D210" s="10">
        <v>0</v>
      </c>
      <c r="E210" s="10">
        <v>10000</v>
      </c>
    </row>
    <row r="211" spans="1:5" ht="63" outlineLevel="4" x14ac:dyDescent="0.25">
      <c r="A211" s="5" t="s">
        <v>195</v>
      </c>
      <c r="B211" s="4" t="s">
        <v>194</v>
      </c>
      <c r="C211" s="4"/>
      <c r="D211" s="6">
        <f t="shared" ref="D211:E211" si="69">SUM(D212:D214)</f>
        <v>165000</v>
      </c>
      <c r="E211" s="6">
        <f t="shared" si="69"/>
        <v>175000</v>
      </c>
    </row>
    <row r="212" spans="1:5" ht="94.5" outlineLevel="7" x14ac:dyDescent="0.25">
      <c r="A212" s="8" t="s">
        <v>232</v>
      </c>
      <c r="B212" s="9" t="s">
        <v>194</v>
      </c>
      <c r="C212" s="9" t="s">
        <v>231</v>
      </c>
      <c r="D212" s="10">
        <v>42000</v>
      </c>
      <c r="E212" s="10">
        <v>42000</v>
      </c>
    </row>
    <row r="213" spans="1:5" ht="47.25" outlineLevel="7" x14ac:dyDescent="0.25">
      <c r="A213" s="8" t="s">
        <v>234</v>
      </c>
      <c r="B213" s="9" t="s">
        <v>194</v>
      </c>
      <c r="C213" s="9" t="s">
        <v>233</v>
      </c>
      <c r="D213" s="10">
        <v>0</v>
      </c>
      <c r="E213" s="10">
        <v>10000</v>
      </c>
    </row>
    <row r="214" spans="1:5" ht="31.5" outlineLevel="7" x14ac:dyDescent="0.25">
      <c r="A214" s="8" t="s">
        <v>236</v>
      </c>
      <c r="B214" s="9" t="s">
        <v>194</v>
      </c>
      <c r="C214" s="9" t="s">
        <v>235</v>
      </c>
      <c r="D214" s="10">
        <v>123000</v>
      </c>
      <c r="E214" s="10">
        <v>123000</v>
      </c>
    </row>
    <row r="215" spans="1:5" ht="63" outlineLevel="4" x14ac:dyDescent="0.25">
      <c r="A215" s="5" t="s">
        <v>197</v>
      </c>
      <c r="B215" s="4" t="s">
        <v>196</v>
      </c>
      <c r="C215" s="4"/>
      <c r="D215" s="6">
        <f t="shared" ref="D215:E216" si="70">D216</f>
        <v>253800</v>
      </c>
      <c r="E215" s="6">
        <f t="shared" si="70"/>
        <v>253800</v>
      </c>
    </row>
    <row r="216" spans="1:5" ht="63" outlineLevel="5" x14ac:dyDescent="0.25">
      <c r="A216" s="5" t="s">
        <v>199</v>
      </c>
      <c r="B216" s="4" t="s">
        <v>198</v>
      </c>
      <c r="C216" s="4"/>
      <c r="D216" s="6">
        <f t="shared" si="70"/>
        <v>253800</v>
      </c>
      <c r="E216" s="6">
        <f t="shared" si="70"/>
        <v>253800</v>
      </c>
    </row>
    <row r="217" spans="1:5" ht="47.25" outlineLevel="7" x14ac:dyDescent="0.25">
      <c r="A217" s="8" t="s">
        <v>234</v>
      </c>
      <c r="B217" s="9" t="s">
        <v>198</v>
      </c>
      <c r="C217" s="9" t="s">
        <v>233</v>
      </c>
      <c r="D217" s="10">
        <v>253800</v>
      </c>
      <c r="E217" s="10">
        <v>253800</v>
      </c>
    </row>
    <row r="218" spans="1:5" ht="63" outlineLevel="3" x14ac:dyDescent="0.25">
      <c r="A218" s="5" t="s">
        <v>201</v>
      </c>
      <c r="B218" s="4" t="s">
        <v>200</v>
      </c>
      <c r="C218" s="4"/>
      <c r="D218" s="6">
        <f t="shared" ref="D218:E219" si="71">D219</f>
        <v>5000</v>
      </c>
      <c r="E218" s="6">
        <f t="shared" si="71"/>
        <v>5000</v>
      </c>
    </row>
    <row r="219" spans="1:5" ht="63" outlineLevel="4" x14ac:dyDescent="0.25">
      <c r="A219" s="5" t="s">
        <v>203</v>
      </c>
      <c r="B219" s="4" t="s">
        <v>202</v>
      </c>
      <c r="C219" s="4"/>
      <c r="D219" s="6">
        <f t="shared" si="71"/>
        <v>5000</v>
      </c>
      <c r="E219" s="6">
        <f t="shared" si="71"/>
        <v>5000</v>
      </c>
    </row>
    <row r="220" spans="1:5" ht="47.25" outlineLevel="7" x14ac:dyDescent="0.25">
      <c r="A220" s="8" t="s">
        <v>234</v>
      </c>
      <c r="B220" s="9" t="s">
        <v>202</v>
      </c>
      <c r="C220" s="9" t="s">
        <v>233</v>
      </c>
      <c r="D220" s="10">
        <v>5000</v>
      </c>
      <c r="E220" s="10">
        <v>5000</v>
      </c>
    </row>
    <row r="221" spans="1:5" ht="78.75" outlineLevel="2" x14ac:dyDescent="0.25">
      <c r="A221" s="5" t="s">
        <v>205</v>
      </c>
      <c r="B221" s="4" t="s">
        <v>204</v>
      </c>
      <c r="C221" s="4"/>
      <c r="D221" s="6">
        <f>D222+D225+D228+D231</f>
        <v>130000</v>
      </c>
      <c r="E221" s="6">
        <f>E222+E225+E228+E231</f>
        <v>16743800</v>
      </c>
    </row>
    <row r="222" spans="1:5" ht="63" outlineLevel="3" x14ac:dyDescent="0.25">
      <c r="A222" s="5" t="s">
        <v>207</v>
      </c>
      <c r="B222" s="4" t="s">
        <v>206</v>
      </c>
      <c r="C222" s="4"/>
      <c r="D222" s="6">
        <f t="shared" ref="D222:E223" si="72">D223</f>
        <v>100000</v>
      </c>
      <c r="E222" s="6">
        <f t="shared" si="72"/>
        <v>300000</v>
      </c>
    </row>
    <row r="223" spans="1:5" ht="78.75" outlineLevel="4" x14ac:dyDescent="0.25">
      <c r="A223" s="5" t="s">
        <v>209</v>
      </c>
      <c r="B223" s="4" t="s">
        <v>208</v>
      </c>
      <c r="C223" s="4"/>
      <c r="D223" s="6">
        <f t="shared" si="72"/>
        <v>100000</v>
      </c>
      <c r="E223" s="6">
        <f t="shared" si="72"/>
        <v>300000</v>
      </c>
    </row>
    <row r="224" spans="1:5" ht="47.25" outlineLevel="7" x14ac:dyDescent="0.25">
      <c r="A224" s="8" t="s">
        <v>234</v>
      </c>
      <c r="B224" s="9" t="s">
        <v>208</v>
      </c>
      <c r="C224" s="9" t="s">
        <v>233</v>
      </c>
      <c r="D224" s="10">
        <v>100000</v>
      </c>
      <c r="E224" s="10">
        <v>300000</v>
      </c>
    </row>
    <row r="225" spans="1:8" ht="31.5" outlineLevel="3" x14ac:dyDescent="0.25">
      <c r="A225" s="5" t="s">
        <v>211</v>
      </c>
      <c r="B225" s="4" t="s">
        <v>210</v>
      </c>
      <c r="C225" s="4"/>
      <c r="D225" s="6">
        <f>D226</f>
        <v>0</v>
      </c>
      <c r="E225" s="6">
        <f>E226</f>
        <v>50000</v>
      </c>
    </row>
    <row r="226" spans="1:8" ht="47.25" outlineLevel="4" x14ac:dyDescent="0.25">
      <c r="A226" s="5" t="s">
        <v>213</v>
      </c>
      <c r="B226" s="4" t="s">
        <v>212</v>
      </c>
      <c r="C226" s="4"/>
      <c r="D226" s="6">
        <f t="shared" ref="D226:E226" si="73">D227</f>
        <v>0</v>
      </c>
      <c r="E226" s="6">
        <f t="shared" si="73"/>
        <v>50000</v>
      </c>
    </row>
    <row r="227" spans="1:8" ht="47.25" outlineLevel="7" x14ac:dyDescent="0.25">
      <c r="A227" s="8" t="s">
        <v>234</v>
      </c>
      <c r="B227" s="9" t="s">
        <v>212</v>
      </c>
      <c r="C227" s="9" t="s">
        <v>233</v>
      </c>
      <c r="D227" s="10">
        <v>0</v>
      </c>
      <c r="E227" s="10">
        <v>50000</v>
      </c>
    </row>
    <row r="228" spans="1:8" ht="47.25" outlineLevel="3" x14ac:dyDescent="0.25">
      <c r="A228" s="5" t="s">
        <v>215</v>
      </c>
      <c r="B228" s="4" t="s">
        <v>214</v>
      </c>
      <c r="C228" s="4"/>
      <c r="D228" s="6">
        <f t="shared" ref="D228:E229" si="74">D229</f>
        <v>30000</v>
      </c>
      <c r="E228" s="6">
        <f t="shared" si="74"/>
        <v>50000</v>
      </c>
    </row>
    <row r="229" spans="1:8" ht="47.25" outlineLevel="4" x14ac:dyDescent="0.25">
      <c r="A229" s="5" t="s">
        <v>217</v>
      </c>
      <c r="B229" s="4" t="s">
        <v>216</v>
      </c>
      <c r="C229" s="4"/>
      <c r="D229" s="6">
        <f t="shared" si="74"/>
        <v>30000</v>
      </c>
      <c r="E229" s="6">
        <f t="shared" si="74"/>
        <v>50000</v>
      </c>
    </row>
    <row r="230" spans="1:8" ht="47.25" outlineLevel="7" x14ac:dyDescent="0.25">
      <c r="A230" s="8" t="s">
        <v>234</v>
      </c>
      <c r="B230" s="9" t="s">
        <v>216</v>
      </c>
      <c r="C230" s="9" t="s">
        <v>233</v>
      </c>
      <c r="D230" s="10">
        <v>30000</v>
      </c>
      <c r="E230" s="10">
        <v>50000</v>
      </c>
    </row>
    <row r="231" spans="1:8" ht="31.5" outlineLevel="3" x14ac:dyDescent="0.25">
      <c r="A231" s="5" t="s">
        <v>251</v>
      </c>
      <c r="B231" s="4" t="s">
        <v>250</v>
      </c>
      <c r="C231" s="4"/>
      <c r="D231" s="6">
        <f t="shared" ref="D231:E233" si="75">D232</f>
        <v>0</v>
      </c>
      <c r="E231" s="6">
        <f t="shared" si="75"/>
        <v>16343800</v>
      </c>
    </row>
    <row r="232" spans="1:8" ht="47.25" outlineLevel="4" x14ac:dyDescent="0.25">
      <c r="A232" s="5" t="s">
        <v>252</v>
      </c>
      <c r="B232" s="4" t="s">
        <v>253</v>
      </c>
      <c r="C232" s="4"/>
      <c r="D232" s="6">
        <f t="shared" si="75"/>
        <v>0</v>
      </c>
      <c r="E232" s="6">
        <f t="shared" si="75"/>
        <v>16343800</v>
      </c>
    </row>
    <row r="233" spans="1:8" ht="59.25" customHeight="1" outlineLevel="4" x14ac:dyDescent="0.25">
      <c r="A233" s="5" t="s">
        <v>255</v>
      </c>
      <c r="B233" s="4" t="s">
        <v>254</v>
      </c>
      <c r="C233" s="4"/>
      <c r="D233" s="6">
        <f t="shared" si="75"/>
        <v>0</v>
      </c>
      <c r="E233" s="6">
        <f t="shared" si="75"/>
        <v>16343800</v>
      </c>
    </row>
    <row r="234" spans="1:8" ht="47.25" outlineLevel="7" x14ac:dyDescent="0.25">
      <c r="A234" s="8" t="s">
        <v>238</v>
      </c>
      <c r="B234" s="9" t="s">
        <v>254</v>
      </c>
      <c r="C234" s="9" t="s">
        <v>237</v>
      </c>
      <c r="D234" s="10">
        <v>0</v>
      </c>
      <c r="E234" s="10">
        <f>3432200+12911600</f>
        <v>16343800</v>
      </c>
    </row>
    <row r="235" spans="1:8" outlineLevel="1" x14ac:dyDescent="0.25">
      <c r="A235" s="5" t="s">
        <v>219</v>
      </c>
      <c r="B235" s="4" t="s">
        <v>218</v>
      </c>
      <c r="C235" s="4"/>
      <c r="D235" s="6">
        <f>D236+D239+D242</f>
        <v>9063494</v>
      </c>
      <c r="E235" s="6">
        <f>E236+E239+E242</f>
        <v>9156759</v>
      </c>
    </row>
    <row r="236" spans="1:8" ht="31.5" outlineLevel="2" x14ac:dyDescent="0.25">
      <c r="A236" s="5" t="s">
        <v>221</v>
      </c>
      <c r="B236" s="4" t="s">
        <v>220</v>
      </c>
      <c r="C236" s="4"/>
      <c r="D236" s="6">
        <f t="shared" ref="D236:E236" si="76">SUM(D237:D238)</f>
        <v>3385393</v>
      </c>
      <c r="E236" s="6">
        <f t="shared" si="76"/>
        <v>3445393</v>
      </c>
    </row>
    <row r="237" spans="1:8" ht="94.5" outlineLevel="7" x14ac:dyDescent="0.25">
      <c r="A237" s="8" t="s">
        <v>232</v>
      </c>
      <c r="B237" s="9" t="s">
        <v>220</v>
      </c>
      <c r="C237" s="9" t="s">
        <v>231</v>
      </c>
      <c r="D237" s="10">
        <v>3380393</v>
      </c>
      <c r="E237" s="10">
        <v>3440393</v>
      </c>
      <c r="F237" s="7"/>
      <c r="G237" s="7"/>
      <c r="H237" s="7"/>
    </row>
    <row r="238" spans="1:8" ht="47.25" outlineLevel="7" x14ac:dyDescent="0.25">
      <c r="A238" s="8" t="s">
        <v>234</v>
      </c>
      <c r="B238" s="9" t="s">
        <v>220</v>
      </c>
      <c r="C238" s="9" t="s">
        <v>233</v>
      </c>
      <c r="D238" s="10">
        <v>5000</v>
      </c>
      <c r="E238" s="10">
        <v>5000</v>
      </c>
    </row>
    <row r="239" spans="1:8" ht="31.5" outlineLevel="2" x14ac:dyDescent="0.25">
      <c r="A239" s="5" t="s">
        <v>223</v>
      </c>
      <c r="B239" s="4" t="s">
        <v>222</v>
      </c>
      <c r="C239" s="4"/>
      <c r="D239" s="6">
        <f>SUM(D240:D241)</f>
        <v>2180320</v>
      </c>
      <c r="E239" s="6">
        <f>SUM(E240:E241)</f>
        <v>2210320</v>
      </c>
    </row>
    <row r="240" spans="1:8" ht="94.5" outlineLevel="7" x14ac:dyDescent="0.25">
      <c r="A240" s="8" t="s">
        <v>232</v>
      </c>
      <c r="B240" s="9" t="s">
        <v>222</v>
      </c>
      <c r="C240" s="9" t="s">
        <v>231</v>
      </c>
      <c r="D240" s="10">
        <v>2162320</v>
      </c>
      <c r="E240" s="10">
        <v>2192320</v>
      </c>
      <c r="F240" s="7"/>
      <c r="G240" s="7"/>
      <c r="H240" s="7"/>
    </row>
    <row r="241" spans="1:8" ht="47.25" outlineLevel="7" x14ac:dyDescent="0.25">
      <c r="A241" s="8" t="s">
        <v>234</v>
      </c>
      <c r="B241" s="9" t="s">
        <v>222</v>
      </c>
      <c r="C241" s="9" t="s">
        <v>233</v>
      </c>
      <c r="D241" s="10">
        <v>18000</v>
      </c>
      <c r="E241" s="10">
        <v>18000</v>
      </c>
    </row>
    <row r="242" spans="1:8" ht="47.25" outlineLevel="2" x14ac:dyDescent="0.25">
      <c r="A242" s="5" t="s">
        <v>225</v>
      </c>
      <c r="B242" s="4" t="s">
        <v>224</v>
      </c>
      <c r="C242" s="4"/>
      <c r="D242" s="6">
        <f t="shared" ref="D242:E242" si="77">D243+D246</f>
        <v>3497781</v>
      </c>
      <c r="E242" s="6">
        <f t="shared" si="77"/>
        <v>3501046</v>
      </c>
    </row>
    <row r="243" spans="1:8" ht="63" outlineLevel="3" x14ac:dyDescent="0.25">
      <c r="A243" s="5" t="s">
        <v>227</v>
      </c>
      <c r="B243" s="4" t="s">
        <v>226</v>
      </c>
      <c r="C243" s="4"/>
      <c r="D243" s="6">
        <f t="shared" ref="D243:E243" si="78">SUM(D244:D245)</f>
        <v>3133025</v>
      </c>
      <c r="E243" s="6">
        <f t="shared" si="78"/>
        <v>3136290</v>
      </c>
      <c r="F243" s="7"/>
      <c r="G243" s="7"/>
      <c r="H243" s="7"/>
    </row>
    <row r="244" spans="1:8" ht="94.5" outlineLevel="7" x14ac:dyDescent="0.25">
      <c r="A244" s="8" t="s">
        <v>232</v>
      </c>
      <c r="B244" s="9" t="s">
        <v>226</v>
      </c>
      <c r="C244" s="9" t="s">
        <v>231</v>
      </c>
      <c r="D244" s="10">
        <v>3116525</v>
      </c>
      <c r="E244" s="10">
        <v>3118140</v>
      </c>
    </row>
    <row r="245" spans="1:8" ht="47.25" outlineLevel="7" x14ac:dyDescent="0.25">
      <c r="A245" s="8" t="s">
        <v>234</v>
      </c>
      <c r="B245" s="9" t="s">
        <v>226</v>
      </c>
      <c r="C245" s="9" t="s">
        <v>233</v>
      </c>
      <c r="D245" s="10">
        <v>16500</v>
      </c>
      <c r="E245" s="10">
        <v>18150</v>
      </c>
    </row>
    <row r="246" spans="1:8" ht="47.25" outlineLevel="3" x14ac:dyDescent="0.25">
      <c r="A246" s="5" t="s">
        <v>229</v>
      </c>
      <c r="B246" s="4" t="s">
        <v>228</v>
      </c>
      <c r="C246" s="4"/>
      <c r="D246" s="6">
        <f t="shared" ref="D246:E246" si="79">D247</f>
        <v>364756</v>
      </c>
      <c r="E246" s="6">
        <f t="shared" si="79"/>
        <v>364756</v>
      </c>
    </row>
    <row r="247" spans="1:8" ht="47.25" outlineLevel="7" x14ac:dyDescent="0.25">
      <c r="A247" s="8" t="s">
        <v>234</v>
      </c>
      <c r="B247" s="9" t="s">
        <v>228</v>
      </c>
      <c r="C247" s="9" t="s">
        <v>233</v>
      </c>
      <c r="D247" s="10">
        <v>364756</v>
      </c>
      <c r="E247" s="10">
        <v>364756</v>
      </c>
    </row>
    <row r="248" spans="1:8" x14ac:dyDescent="0.25">
      <c r="A248" s="15" t="s">
        <v>230</v>
      </c>
      <c r="B248" s="16"/>
      <c r="C248" s="17"/>
      <c r="D248" s="18">
        <f>D235+D9</f>
        <v>549922341.67000008</v>
      </c>
      <c r="E248" s="18">
        <f>E235+E9</f>
        <v>558983121.67000008</v>
      </c>
    </row>
    <row r="249" spans="1:8" x14ac:dyDescent="0.25">
      <c r="D249" s="7"/>
      <c r="E249" s="7"/>
    </row>
    <row r="250" spans="1:8" x14ac:dyDescent="0.25">
      <c r="D250" s="19"/>
      <c r="E250" s="19"/>
    </row>
    <row r="251" spans="1:8" x14ac:dyDescent="0.25">
      <c r="D251" s="19"/>
      <c r="E251" s="19"/>
    </row>
    <row r="252" spans="1:8" x14ac:dyDescent="0.25">
      <c r="D252" s="20"/>
      <c r="E252" s="20"/>
    </row>
    <row r="254" spans="1:8" x14ac:dyDescent="0.25">
      <c r="D254" s="7"/>
      <c r="E254" s="7"/>
    </row>
  </sheetData>
  <autoFilter ref="A8:I248" xr:uid="{F5E48CB4-CCDA-41C0-9400-06C9E28680BA}"/>
  <mergeCells count="8">
    <mergeCell ref="D7:E7"/>
    <mergeCell ref="D1:E1"/>
    <mergeCell ref="C2:E2"/>
    <mergeCell ref="C3:E3"/>
    <mergeCell ref="A5:E5"/>
    <mergeCell ref="A7:A8"/>
    <mergeCell ref="B7:B8"/>
    <mergeCell ref="C7:C8"/>
  </mergeCells>
  <pageMargins left="0.70866141732283472" right="0.70866141732283472" top="0.74803149606299213" bottom="0.74803149606299213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comp06</dc:creator>
  <dc:description>POI HSSF rep:2.51.0.42</dc:description>
  <cp:lastModifiedBy>comp06</cp:lastModifiedBy>
  <dcterms:created xsi:type="dcterms:W3CDTF">2020-09-16T06:33:43Z</dcterms:created>
  <dcterms:modified xsi:type="dcterms:W3CDTF">2020-11-06T08:36:32Z</dcterms:modified>
</cp:coreProperties>
</file>