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4\бЮДЖЕТ 2024-2026 ГОДЫ\материалы\"/>
    </mc:Choice>
  </mc:AlternateContent>
  <xr:revisionPtr revIDLastSave="0" documentId="13_ncr:1_{FF388FE0-5093-4245-B3FD-3750FF37D8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Лист1" sheetId="5" r:id="rId2"/>
    <sheet name="_params" sheetId="4" state="hidden" r:id="rId3"/>
  </sheets>
  <definedNames>
    <definedName name="APPT" localSheetId="0">Доходы!#REF!</definedName>
    <definedName name="FILE_NAME" localSheetId="0">Доходы!#REF!</definedName>
    <definedName name="FIO" localSheetId="0">Доходы!#REF!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Доходы!#REF!</definedName>
    <definedName name="SRC_CODE" localSheetId="0">Доходы!#REF!</definedName>
    <definedName name="SRC_KIND" localSheetId="0">Доходы!#REF!</definedName>
    <definedName name="_xlnm.Print_Area" localSheetId="0">Доходы!$A$1:$E$254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9" i="1" l="1"/>
  <c r="D248" i="1" s="1"/>
  <c r="D251" i="1"/>
  <c r="D253" i="1"/>
  <c r="D252" i="1" s="1"/>
  <c r="D188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D124" i="1"/>
  <c r="E124" i="1" s="1"/>
  <c r="D123" i="1"/>
  <c r="E123" i="1" s="1"/>
  <c r="E122" i="1"/>
  <c r="E121" i="1"/>
  <c r="E120" i="1"/>
  <c r="E119" i="1"/>
  <c r="E118" i="1"/>
  <c r="E117" i="1"/>
  <c r="D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D72" i="1"/>
  <c r="D68" i="1" s="1"/>
  <c r="E68" i="1" s="1"/>
  <c r="E71" i="1"/>
  <c r="E70" i="1"/>
  <c r="E69" i="1"/>
  <c r="E67" i="1"/>
  <c r="E66" i="1"/>
  <c r="E65" i="1"/>
  <c r="E64" i="1"/>
  <c r="E63" i="1"/>
  <c r="E62" i="1"/>
  <c r="D61" i="1"/>
  <c r="E61" i="1" s="1"/>
  <c r="E59" i="1"/>
  <c r="E58" i="1"/>
  <c r="E57" i="1"/>
  <c r="E56" i="1"/>
  <c r="E55" i="1"/>
  <c r="E54" i="1"/>
  <c r="E53" i="1"/>
  <c r="E52" i="1"/>
  <c r="E51" i="1"/>
  <c r="E50" i="1"/>
  <c r="E49" i="1"/>
  <c r="E48" i="1"/>
  <c r="D47" i="1"/>
  <c r="D46" i="1" s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D32" i="1"/>
  <c r="E32" i="1" s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1" i="1"/>
  <c r="E9" i="1"/>
  <c r="D8" i="1"/>
  <c r="E8" i="1" s="1"/>
  <c r="E7" i="1"/>
  <c r="D247" i="1" l="1"/>
  <c r="D246" i="1" s="1"/>
  <c r="E46" i="1"/>
  <c r="E47" i="1"/>
  <c r="D60" i="1"/>
  <c r="E60" i="1" s="1"/>
  <c r="D6" i="1" l="1"/>
  <c r="D183" i="1"/>
  <c r="E183" i="1" s="1"/>
  <c r="E6" i="1"/>
  <c r="D205" i="1" l="1"/>
  <c r="D244" i="1" l="1"/>
  <c r="D241" i="1" s="1"/>
  <c r="D240" i="1" s="1"/>
  <c r="C244" i="1"/>
  <c r="C241" i="1"/>
  <c r="C240" i="1" s="1"/>
  <c r="E243" i="1"/>
  <c r="E242" i="1"/>
  <c r="E215" i="1"/>
  <c r="E226" i="1"/>
  <c r="D225" i="1"/>
  <c r="D213" i="1"/>
  <c r="D212" i="1"/>
  <c r="D201" i="1"/>
  <c r="D195" i="1"/>
  <c r="D187" i="1"/>
  <c r="D190" i="1"/>
  <c r="D224" i="1" l="1"/>
  <c r="D209" i="1"/>
  <c r="D208" i="1"/>
  <c r="D222" i="1"/>
  <c r="D220" i="1"/>
  <c r="D216" i="1"/>
  <c r="D214" i="1"/>
  <c r="D211" i="1"/>
  <c r="D204" i="1"/>
  <c r="D202" i="1"/>
  <c r="D196" i="1"/>
  <c r="D194" i="1"/>
  <c r="D185" i="1"/>
  <c r="C216" i="1"/>
  <c r="C220" i="1"/>
  <c r="C222" i="1"/>
  <c r="C224" i="1"/>
  <c r="C214" i="1"/>
  <c r="C211" i="1"/>
  <c r="C202" i="1"/>
  <c r="C204" i="1"/>
  <c r="C206" i="1"/>
  <c r="D206" i="1" l="1"/>
  <c r="E224" i="1"/>
  <c r="E214" i="1"/>
  <c r="E205" i="1"/>
  <c r="E204" i="1"/>
  <c r="D228" i="1" l="1"/>
  <c r="C196" i="1"/>
  <c r="C194" i="1"/>
  <c r="C185" i="1"/>
  <c r="C228" i="1" l="1"/>
  <c r="C249" i="1"/>
  <c r="C248" i="1" s="1"/>
  <c r="E245" i="1"/>
  <c r="E244" i="1"/>
  <c r="E241" i="1"/>
  <c r="E240" i="1"/>
  <c r="D236" i="1"/>
  <c r="C236" i="1"/>
  <c r="D234" i="1"/>
  <c r="D233" i="1" s="1"/>
  <c r="C234" i="1"/>
  <c r="C233" i="1" s="1"/>
  <c r="E227" i="1"/>
  <c r="E225" i="1"/>
  <c r="E223" i="1"/>
  <c r="E222" i="1"/>
  <c r="E220" i="1"/>
  <c r="E219" i="1"/>
  <c r="E218" i="1"/>
  <c r="E217" i="1"/>
  <c r="E216" i="1"/>
  <c r="E213" i="1"/>
  <c r="E212" i="1"/>
  <c r="E211" i="1"/>
  <c r="E210" i="1"/>
  <c r="E209" i="1"/>
  <c r="E208" i="1"/>
  <c r="E207" i="1"/>
  <c r="E206" i="1"/>
  <c r="E203" i="1"/>
  <c r="E202" i="1"/>
  <c r="E201" i="1"/>
  <c r="E200" i="1"/>
  <c r="E199" i="1"/>
  <c r="E198" i="1"/>
  <c r="E197" i="1"/>
  <c r="E196" i="1"/>
  <c r="E195" i="1"/>
  <c r="E194" i="1"/>
  <c r="E193" i="1"/>
  <c r="E191" i="1"/>
  <c r="E190" i="1"/>
  <c r="E189" i="1"/>
  <c r="E188" i="1"/>
  <c r="E187" i="1"/>
  <c r="E186" i="1"/>
  <c r="E185" i="1"/>
  <c r="E228" i="1" l="1"/>
  <c r="C247" i="1"/>
  <c r="E248" i="1"/>
  <c r="E249" i="1"/>
  <c r="E250" i="1"/>
  <c r="E221" i="1"/>
  <c r="E247" i="1" l="1"/>
  <c r="E19" i="5" l="1"/>
  <c r="E18" i="5"/>
  <c r="E17" i="5"/>
  <c r="E16" i="5"/>
  <c r="E15" i="5"/>
  <c r="E14" i="5"/>
  <c r="C13" i="5"/>
  <c r="E10" i="5"/>
  <c r="E9" i="5"/>
  <c r="E8" i="5"/>
  <c r="E7" i="5"/>
  <c r="E6" i="5"/>
  <c r="E5" i="5"/>
  <c r="E4" i="5"/>
  <c r="E3" i="5"/>
  <c r="D10" i="5"/>
  <c r="D9" i="5"/>
  <c r="D8" i="5"/>
  <c r="D7" i="5"/>
  <c r="D6" i="5"/>
  <c r="D5" i="5"/>
  <c r="D4" i="5"/>
  <c r="D3" i="5"/>
  <c r="C2" i="5"/>
  <c r="D2" i="5" s="1"/>
  <c r="D1" i="5"/>
  <c r="D229" i="1" l="1"/>
  <c r="E254" i="1"/>
  <c r="C246" i="1"/>
  <c r="C229" i="1" s="1"/>
  <c r="C253" i="1"/>
  <c r="C252" i="1" s="1"/>
  <c r="C251" i="1" s="1"/>
  <c r="E229" i="1" l="1"/>
  <c r="E253" i="1"/>
  <c r="E246" i="1"/>
  <c r="E251" i="1" l="1"/>
  <c r="E252" i="1"/>
</calcChain>
</file>

<file path=xl/sharedStrings.xml><?xml version="1.0" encoding="utf-8"?>
<sst xmlns="http://schemas.openxmlformats.org/spreadsheetml/2006/main" count="522" uniqueCount="487">
  <si>
    <t xml:space="preserve"> Наименование показателя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</si>
  <si>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</si>
  <si>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</si>
  <si>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</si>
  <si>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</si>
  <si>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</si>
  <si>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</si>
  <si>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</si>
  <si>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</si>
  <si>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</si>
  <si>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</si>
  <si>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</si>
  <si>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</si>
  <si>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</si>
  <si>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</si>
  <si>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</si>
  <si>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</si>
  <si>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</si>
  <si>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</si>
  <si>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</si>
  <si>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</si>
  <si>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</si>
  <si>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</si>
  <si>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</si>
  <si>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</si>
  <si>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</si>
  <si>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</si>
  <si>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</si>
  <si>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</si>
  <si>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</si>
  <si>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</si>
  <si>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</si>
  <si>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</si>
  <si>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</si>
  <si>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</si>
  <si>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</si>
  <si>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</si>
  <si>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</si>
  <si>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</si>
  <si>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</si>
  <si>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</si>
  <si>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</si>
  <si>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</si>
  <si>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</si>
  <si>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</si>
  <si>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</si>
  <si>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</si>
  <si>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</si>
  <si>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</si>
  <si>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</si>
  <si>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</si>
  <si>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</si>
  <si>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</si>
  <si>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</si>
  <si>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</si>
  <si>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</si>
  <si>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</si>
  <si>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</si>
  <si>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</si>
  <si>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</si>
  <si>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</si>
  <si>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</si>
  <si>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</si>
  <si>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</si>
  <si>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</si>
  <si>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</si>
  <si>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</si>
  <si>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</si>
  <si>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</si>
  <si>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</si>
  <si>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</si>
  <si>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</si>
  <si>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</si>
  <si>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</si>
  <si>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</si>
  <si>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</si>
  <si>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</si>
  <si>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</si>
  <si>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</si>
  <si>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</si>
  <si>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</si>
  <si>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</si>
  <si>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</si>
  <si>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</si>
  <si>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</si>
  <si>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</si>
  <si>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</si>
  <si>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</si>
  <si>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</si>
  <si>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</si>
  <si>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</si>
  <si>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</si>
  <si>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</si>
  <si>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</si>
  <si>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</si>
  <si>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</si>
  <si>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</si>
  <si>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</si>
  <si>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</si>
  <si>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</si>
  <si>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</si>
  <si>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</si>
  <si>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</si>
  <si>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</si>
  <si>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</si>
  <si>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</si>
  <si>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</si>
  <si>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</si>
  <si>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</si>
  <si>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</si>
  <si>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</si>
  <si>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</si>
  <si>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</si>
  <si>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</si>
  <si>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</si>
  <si>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</si>
  <si>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</si>
  <si>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</si>
  <si>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</si>
  <si>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</si>
  <si>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</si>
  <si>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</si>
  <si>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</si>
  <si>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</si>
  <si>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</si>
  <si>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</si>
  <si>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</si>
  <si>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</si>
  <si>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</si>
  <si>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</si>
  <si>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</si>
  <si>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</si>
  <si>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</si>
  <si>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</si>
  <si>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</si>
  <si>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</si>
  <si>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</si>
  <si>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</si>
  <si>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</si>
  <si>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</si>
  <si>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</si>
  <si>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</si>
  <si>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</si>
  <si>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</si>
  <si>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</si>
  <si>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</si>
  <si>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</si>
  <si>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</si>
  <si>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</si>
  <si>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</si>
  <si>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837 11601203010000140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</si>
  <si>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</si>
  <si>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</si>
  <si>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</si>
  <si>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</si>
  <si>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</si>
  <si>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</si>
  <si>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</si>
  <si>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</si>
  <si>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</si>
  <si>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</si>
  <si>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</si>
  <si>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</si>
  <si>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</si>
  <si>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</si>
  <si>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</si>
  <si>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</si>
  <si>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</si>
  <si>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</si>
  <si>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</si>
  <si>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</si>
  <si>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</si>
  <si>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</si>
  <si>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</si>
  <si>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</si>
  <si>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</si>
  <si>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</si>
  <si>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</si>
  <si>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</si>
  <si>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</si>
  <si>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</si>
  <si>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</si>
  <si>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</si>
  <si>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</si>
  <si>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</si>
  <si>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</si>
  <si>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</si>
  <si>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</si>
  <si>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</si>
  <si>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</si>
  <si>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</si>
  <si>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</si>
  <si>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</si>
  <si>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</si>
  <si>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</si>
  <si>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</si>
  <si>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</si>
  <si>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</si>
  <si>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</si>
  <si>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</si>
  <si>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</si>
  <si>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</si>
  <si>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</si>
  <si>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</si>
  <si>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</si>
  <si>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</si>
  <si>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</si>
  <si>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Доходы/PARAMS</t>
  </si>
  <si>
    <t/>
  </si>
  <si>
    <t>(руб.)</t>
  </si>
  <si>
    <t xml:space="preserve"> Ожидаемая оценка</t>
  </si>
  <si>
    <t>Темп роста/
снижения, %</t>
  </si>
  <si>
    <t>Доходы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</si>
  <si>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</si>
  <si>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</si>
  <si>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</si>
  <si>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</si>
  <si>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</si>
  <si>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</si>
  <si>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</si>
  <si>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</si>
  <si>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</si>
  <si>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</si>
  <si>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</si>
  <si>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</si>
  <si>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</si>
  <si>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</si>
  <si>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</si>
  <si>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</si>
  <si>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</si>
  <si>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</si>
  <si>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</si>
  <si>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безопасность и праоохранительная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</si>
  <si>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</si>
  <si>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</si>
  <si>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</si>
  <si>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</si>
  <si>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</si>
  <si>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</si>
  <si>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</si>
  <si>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</si>
  <si>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</si>
  <si>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</si>
  <si>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</si>
  <si>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</si>
  <si>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</si>
  <si>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</si>
  <si>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</si>
  <si>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 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</si>
  <si>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</si>
  <si>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</si>
  <si>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</si>
  <si>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</si>
  <si>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</si>
  <si>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</si>
  <si>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</si>
  <si>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</si>
  <si>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</si>
  <si>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</si>
  <si>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</si>
  <si>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</si>
  <si>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</si>
  <si>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</si>
  <si>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</si>
  <si>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</si>
  <si>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</si>
  <si>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</si>
  <si>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</si>
  <si>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</si>
  <si>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</si>
  <si>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</si>
  <si>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</si>
  <si>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</si>
  <si>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</si>
  <si>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</si>
  <si>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</si>
  <si>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</si>
  <si>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</si>
  <si>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</si>
  <si>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</si>
  <si>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</si>
  <si>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</si>
  <si>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</si>
  <si>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</si>
  <si>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</si>
  <si>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</si>
  <si>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</si>
  <si>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</si>
  <si>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расходов</t>
  </si>
  <si>
    <t>Источники финансирования дефицита бюджетов - всего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</si>
  <si>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</si>
  <si>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</si>
  <si>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</si>
  <si>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</si>
  <si>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</si>
  <si>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</si>
  <si>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</si>
  <si>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</si>
  <si>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</si>
  <si>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</si>
  <si>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000 01 02 00 00 05 0000 710</t>
  </si>
  <si>
    <t>Погашение  кредитов предоставленных 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</si>
  <si>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</si>
  <si>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</si>
  <si>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</si>
  <si>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</si>
  <si>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</si>
  <si>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</si>
  <si>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</si>
  <si>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</si>
  <si>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</si>
  <si>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</si>
  <si>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</si>
  <si>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</si>
  <si>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</si>
  <si>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</si>
  <si>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</si>
  <si>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</si>
  <si>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</si>
  <si>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</si>
  <si>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</si>
  <si>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</si>
  <si>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Увеличение прочих остатков денежных средств бюджетов муниципальных районов </t>
  </si>
  <si>
    <t>000 01 05 02 01 05 0000 510</t>
  </si>
  <si>
    <t>Уменьшение остатков средств, всего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</si>
  <si>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</si>
  <si>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</si>
  <si>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</si>
  <si>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</si>
  <si>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и муниципальных районов</t>
  </si>
  <si>
    <t>000 01 05 02 01 05 0000 610</t>
  </si>
  <si>
    <t>Охрана окружающей среды</t>
  </si>
  <si>
    <t>Другие вопросы в области охраны окружающей среды</t>
  </si>
  <si>
    <t>0605</t>
  </si>
  <si>
    <t>0600</t>
  </si>
  <si>
    <t>1403</t>
  </si>
  <si>
    <t>Прочие межбюджетные трансферты общего характера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</si>
  <si>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</si>
  <si>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</si>
  <si>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</si>
  <si>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</si>
  <si>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</si>
  <si>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</si>
  <si>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</si>
  <si>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</si>
  <si>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</si>
  <si>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</si>
  <si>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</si>
  <si>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971 11302990000000130</t>
  </si>
  <si>
    <t>971 11302995050002130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</si>
  <si>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</si>
  <si>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</si>
  <si>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</si>
  <si>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</si>
  <si>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</si>
  <si>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</si>
  <si>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</si>
  <si>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</si>
  <si>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806 11601053010000140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</si>
  <si>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</si>
  <si>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</si>
  <si>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</si>
  <si>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</si>
  <si>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</si>
  <si>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</si>
  <si>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</si>
  <si>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</si>
  <si>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</si>
  <si>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</si>
  <si>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</si>
  <si>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</si>
  <si>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</si>
  <si>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</si>
  <si>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</si>
  <si>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</si>
  <si>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на реализацию мероприятий перечня проектов народных инициатив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</si>
  <si>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</si>
  <si>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</si>
  <si>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</si>
  <si>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</si>
  <si>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</si>
  <si>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</si>
  <si>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</si>
  <si>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</si>
  <si>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</si>
  <si>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</si>
  <si>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</si>
  <si>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</si>
  <si>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</si>
  <si>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</si>
  <si>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</si>
  <si>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</si>
  <si>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</si>
  <si>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</si>
  <si>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</si>
  <si>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</si>
  <si>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</si>
  <si>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</si>
  <si>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</si>
  <si>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957 20249999050000150</t>
  </si>
  <si>
    <t>Доходы бюджета - всего</t>
  </si>
  <si>
    <t>X</t>
  </si>
  <si>
    <t>ПРОЧИЕ НЕНАЛОГОВЫЕ ДОХОДЫ</t>
  </si>
  <si>
    <t>000 11700000000000000</t>
  </si>
  <si>
    <t>Оценка ожидаемого исполнения  бюджета МО "Катангский район" в 2023 году</t>
  </si>
  <si>
    <t>Здравоохранени</t>
  </si>
  <si>
    <t>Другие вопросы в области здравоохранения</t>
  </si>
  <si>
    <t>0900</t>
  </si>
  <si>
    <t>0909</t>
  </si>
  <si>
    <t>1402</t>
  </si>
  <si>
    <t>Иные дотации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</si>
  <si>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</si>
  <si>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</si>
  <si>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000 0103010000 0000 700</t>
  </si>
  <si>
    <t xml:space="preserve"> 000 0103010005 0000 710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</si>
  <si>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</si>
  <si>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</si>
  <si>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</si>
  <si>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</si>
  <si>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</si>
  <si>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</si>
  <si>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</si>
  <si>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</si>
  <si>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</si>
  <si>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000 10300000000000000</t>
  </si>
  <si>
    <t>000 10302000010000110</t>
  </si>
  <si>
    <t>000 10302230010000110</t>
  </si>
  <si>
    <t>000 10302231010000110</t>
  </si>
  <si>
    <t>182 10302231010000110</t>
  </si>
  <si>
    <t>000 10302240010000110</t>
  </si>
  <si>
    <t>000 10302241010000110</t>
  </si>
  <si>
    <t>182 10302241010000110</t>
  </si>
  <si>
    <t>000 10302250010000110</t>
  </si>
  <si>
    <t>000 10302251010000110</t>
  </si>
  <si>
    <t>182 10302251010000110</t>
  </si>
  <si>
    <t>000 10302260010000110</t>
  </si>
  <si>
    <t>000 10302261010000110</t>
  </si>
  <si>
    <t>182 10302261010000110</t>
  </si>
  <si>
    <t>Прочие доходы от компенсации затрат бюджетов муниципальных районов ЕСШ</t>
  </si>
  <si>
    <t>806 11601053010035140</t>
  </si>
  <si>
    <t>000 11601060010000140</t>
  </si>
  <si>
    <t>000 11601063010000140</t>
  </si>
  <si>
    <t>806 11601063010000140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</si>
  <si>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</si>
  <si>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</si>
  <si>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</si>
  <si>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</si>
  <si>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837 11601173010007140</t>
  </si>
  <si>
    <t>806 11601203010000140</t>
  </si>
  <si>
    <t>Платежи, уплачиваемые в целях возмещения вреда</t>
  </si>
  <si>
    <t>843 11611000010000140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</si>
  <si>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</si>
  <si>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</si>
  <si>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Денежные взыскания (штрафы) за нарушение бюджетного законодательства Российской Федерации</t>
  </si>
  <si>
    <t>182 11618000000000140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</si>
  <si>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</si>
  <si>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182 11618000020000140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</si>
  <si>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</si>
  <si>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</si>
  <si>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</si>
  <si>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</si>
  <si>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</si>
  <si>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Инициативные платежи</t>
  </si>
  <si>
    <t>917 11715000000000150</t>
  </si>
  <si>
    <t>Инициативные платежи, зачисляемые в бюджеты муниципальных районов</t>
  </si>
  <si>
    <t>917 11715030050000150</t>
  </si>
  <si>
    <t>Субсидии местным бюджетам на развитие домов культуры</t>
  </si>
  <si>
    <t>957 20229999050000150</t>
  </si>
  <si>
    <t>Сельский дом культуры по адресу: Иркутская область, Катангский район, с. Непа, ул. Южная, д. 4</t>
  </si>
  <si>
    <t>917 20229999050091150</t>
  </si>
  <si>
    <t>917 20229999050129150</t>
  </si>
  <si>
    <t>917 20229999050130150</t>
  </si>
  <si>
    <t>Предоставление субсидий бюджетам муниципальных образований на актуализацию документов территориального планирования и градостроительного зонирования</t>
  </si>
  <si>
    <t>917 20229999050132150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</si>
  <si>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</si>
  <si>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</si>
  <si>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</si>
  <si>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971 20245179050000150</t>
  </si>
  <si>
    <t>000 20249999000000150</t>
  </si>
  <si>
    <t>000 20249999050000150</t>
  </si>
  <si>
    <t>910 20249999050000150</t>
  </si>
  <si>
    <t>959 20700000000000000</t>
  </si>
  <si>
    <t>959 20705030050000150</t>
  </si>
  <si>
    <t>971 21900000000000000</t>
  </si>
  <si>
    <t>971 21900000050000150</t>
  </si>
  <si>
    <t>971 21960010050000150</t>
  </si>
  <si>
    <t>Решение Думы района "О бюджете муниципального образования «Катангский район» на 2023 год и на плановый период 2024 и 2025 годов» ( ред.  от 20.09.2023 № 4/2, роспись №14 от 30.10.2023)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</si>
</sst>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?"/>
    <numFmt numFmtId="165" formatCode="#,##0.0"/>
    <numFmt numFmtId="166" formatCode="###\ ###\ ###\ ###\ ##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8" fillId="0" borderId="4">
      <alignment horizontal="left" wrapText="1" indent="2"/>
    </xf>
    <xf numFmtId="49" fontId="8" fillId="0" borderId="5">
      <alignment horizontal="center" shrinkToFit="1"/>
    </xf>
    <xf numFmtId="4" fontId="8" fillId="0" borderId="5">
      <alignment horizontal="right" shrinkToFit="1"/>
    </xf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wrapText="1"/>
    </xf>
    <xf numFmtId="0" fontId="10" fillId="0" borderId="2" xfId="3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9" fillId="0" borderId="2" xfId="4" applyFont="1" applyBorder="1" applyAlignment="1">
      <alignment horizontal="center" vertical="center" shrinkToFit="1"/>
    </xf>
    <xf numFmtId="49" fontId="10" fillId="0" borderId="2" xfId="4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2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right" vertical="center" wrapText="1"/>
    </xf>
    <xf numFmtId="166" fontId="1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 wrapText="1"/>
    </xf>
    <xf numFmtId="2" fontId="11" fillId="0" borderId="0" xfId="0" applyNumberFormat="1" applyFont="1"/>
    <xf numFmtId="0" fontId="2" fillId="0" borderId="0" xfId="0" applyFont="1" applyAlignment="1">
      <alignment horizontal="center" vertical="top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9" fillId="0" borderId="6" xfId="5" applyFont="1" applyBorder="1" applyAlignment="1">
      <alignment horizontal="right" shrinkToFit="1"/>
    </xf>
    <xf numFmtId="4" fontId="10" fillId="0" borderId="6" xfId="5" applyFont="1" applyBorder="1" applyAlignment="1">
      <alignment horizontal="right" shrinkToFi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</cellXfs>
  <cellStyles count="6">
    <cellStyle name="xl105" xfId="4" xr:uid="{12F9C304-09FF-44B8-8B75-6C68C4EC65B4}"/>
    <cellStyle name="xl120" xfId="3" xr:uid="{8EDC6303-244F-48C7-9C90-040732027F61}"/>
    <cellStyle name="xl95" xfId="5" xr:uid="{126C1D0A-4A57-4FDD-A8F9-CB52171F381D}"/>
    <cellStyle name="Обычный" xfId="0" builtinId="0"/>
    <cellStyle name="Обычный 4" xfId="2" xr:uid="{7DB520FA-52C6-4C94-8D16-851F7CF36DC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7"/>
  <sheetViews>
    <sheetView showGridLines="0" tabSelected="1" view="pageBreakPreview" topLeftCell="A133" zoomScaleNormal="100" zoomScaleSheetLayoutView="100" workbookViewId="0">
      <selection activeCell="C9" sqref="C9"/>
    </sheetView>
  </sheetViews>
  <sheetFormatPr defaultRowHeight="12.75" x14ac:dyDescent="0.2"/>
  <cols>
    <col min="1" max="1" width="43.7109375" style="28" customWidth="1"/>
    <col min="2" max="2" width="24.42578125" style="34" customWidth="1"/>
    <col min="3" max="3" width="21" style="74" customWidth="1"/>
    <col min="4" max="4" width="18.7109375" style="74" customWidth="1"/>
    <col min="5" max="5" width="7.7109375" style="62" customWidth="1"/>
    <col min="6" max="6" width="16.42578125" style="44" customWidth="1"/>
    <col min="7" max="7" width="10" style="44" bestFit="1" customWidth="1"/>
    <col min="8" max="8" width="15.28515625" style="44" customWidth="1"/>
    <col min="9" max="10" width="9.140625" style="44"/>
    <col min="11" max="11" width="10" style="44" bestFit="1" customWidth="1"/>
    <col min="12" max="12" width="9.140625" style="44"/>
    <col min="13" max="16384" width="9.140625" style="28"/>
  </cols>
  <sheetData>
    <row r="1" spans="1:12" x14ac:dyDescent="0.2">
      <c r="A1" s="1"/>
      <c r="B1" s="30"/>
      <c r="C1" s="2"/>
      <c r="D1" s="2"/>
    </row>
    <row r="2" spans="1:12" x14ac:dyDescent="0.2">
      <c r="A2" s="54" t="s">
        <v>404</v>
      </c>
      <c r="B2" s="54"/>
      <c r="C2" s="54"/>
      <c r="D2" s="54"/>
      <c r="E2" s="54"/>
    </row>
    <row r="3" spans="1:12" x14ac:dyDescent="0.2">
      <c r="A3" s="3"/>
      <c r="B3" s="30"/>
      <c r="C3" s="63"/>
      <c r="D3" s="63"/>
      <c r="E3" s="62" t="s">
        <v>209</v>
      </c>
    </row>
    <row r="4" spans="1:12" ht="140.25" x14ac:dyDescent="0.2">
      <c r="A4" s="27" t="s">
        <v>0</v>
      </c>
      <c r="B4" s="27" t="s">
        <v>415</v>
      </c>
      <c r="C4" s="64" t="s">
        <v>486</v>
      </c>
      <c r="D4" s="12" t="s">
        <v>210</v>
      </c>
      <c r="E4" s="12" t="s">
        <v>211</v>
      </c>
    </row>
    <row r="5" spans="1:12" x14ac:dyDescent="0.2">
      <c r="A5" s="58" t="s">
        <v>212</v>
      </c>
      <c r="B5" s="59"/>
      <c r="C5" s="59"/>
      <c r="D5" s="59"/>
      <c r="E5" s="60"/>
    </row>
    <row r="6" spans="1:12" s="29" customFormat="1" ht="13.5" x14ac:dyDescent="0.25">
      <c r="A6" s="35" t="s">
        <v>1</v>
      </c>
      <c r="B6" s="36" t="s">
        <v>2</v>
      </c>
      <c r="C6" s="37">
        <v>526431525</v>
      </c>
      <c r="D6" s="37">
        <f>D7+D18+D32+D41+D46+D60+D68+D83+D90+D117</f>
        <v>557106402</v>
      </c>
      <c r="E6" s="46">
        <f t="shared" ref="E6:E69" si="0">D6*100/C6</f>
        <v>105.82694529929604</v>
      </c>
      <c r="F6" s="44"/>
      <c r="G6" s="53"/>
      <c r="H6" s="53"/>
      <c r="I6" s="53"/>
      <c r="J6" s="53"/>
      <c r="K6" s="53"/>
      <c r="L6" s="53"/>
    </row>
    <row r="7" spans="1:12" x14ac:dyDescent="0.2">
      <c r="A7" s="38" t="s">
        <v>3</v>
      </c>
      <c r="B7" s="39" t="s">
        <v>4</v>
      </c>
      <c r="C7" s="40">
        <v>396763496</v>
      </c>
      <c r="D7" s="40">
        <v>413763496</v>
      </c>
      <c r="E7" s="47">
        <f t="shared" si="0"/>
        <v>104.28466836576115</v>
      </c>
    </row>
    <row r="8" spans="1:12" x14ac:dyDescent="0.2">
      <c r="A8" s="38" t="s">
        <v>5</v>
      </c>
      <c r="B8" s="39" t="s">
        <v>6</v>
      </c>
      <c r="C8" s="40">
        <v>396763496</v>
      </c>
      <c r="D8" s="40">
        <f>D9+D10+D11+D16</f>
        <v>413763495.99999994</v>
      </c>
      <c r="E8" s="47">
        <f t="shared" si="0"/>
        <v>104.28466836576114</v>
      </c>
    </row>
    <row r="9" spans="1:12" ht="114.75" x14ac:dyDescent="0.2">
      <c r="A9" s="41" t="s">
        <v>7</v>
      </c>
      <c r="B9" s="39" t="s">
        <v>337</v>
      </c>
      <c r="C9" s="40">
        <v>396623996</v>
      </c>
      <c r="D9" s="40">
        <v>413528761.06999999</v>
      </c>
      <c r="E9" s="47">
        <f t="shared" si="0"/>
        <v>104.26216397406273</v>
      </c>
    </row>
    <row r="10" spans="1:12" ht="114.75" x14ac:dyDescent="0.2">
      <c r="A10" s="41" t="s">
        <v>416</v>
      </c>
      <c r="B10" s="39" t="s">
        <v>417</v>
      </c>
      <c r="C10" s="40">
        <v>0</v>
      </c>
      <c r="D10" s="40">
        <v>1848.34</v>
      </c>
      <c r="E10" s="47">
        <v>0</v>
      </c>
    </row>
    <row r="11" spans="1:12" ht="114.75" x14ac:dyDescent="0.2">
      <c r="A11" s="41" t="s">
        <v>8</v>
      </c>
      <c r="B11" s="39" t="s">
        <v>9</v>
      </c>
      <c r="C11" s="40">
        <v>26880</v>
      </c>
      <c r="D11" s="40">
        <v>120266.59</v>
      </c>
      <c r="E11" s="47">
        <f t="shared" si="0"/>
        <v>447.42034970238097</v>
      </c>
    </row>
    <row r="12" spans="1:12" ht="153" x14ac:dyDescent="0.2">
      <c r="A12" s="41" t="s">
        <v>418</v>
      </c>
      <c r="B12" s="39" t="s">
        <v>419</v>
      </c>
      <c r="C12" s="40">
        <v>0</v>
      </c>
      <c r="D12" s="40">
        <v>171.25</v>
      </c>
      <c r="E12" s="47">
        <v>0</v>
      </c>
    </row>
    <row r="13" spans="1:12" ht="76.5" x14ac:dyDescent="0.2">
      <c r="A13" s="38" t="s">
        <v>10</v>
      </c>
      <c r="B13" s="39" t="s">
        <v>11</v>
      </c>
      <c r="C13" s="40">
        <v>26880</v>
      </c>
      <c r="D13" s="40">
        <v>115068.3</v>
      </c>
      <c r="E13" s="47">
        <f t="shared" si="0"/>
        <v>428.08147321428572</v>
      </c>
    </row>
    <row r="14" spans="1:12" ht="76.5" x14ac:dyDescent="0.2">
      <c r="A14" s="38" t="s">
        <v>420</v>
      </c>
      <c r="B14" s="39" t="s">
        <v>421</v>
      </c>
      <c r="C14" s="40">
        <v>0</v>
      </c>
      <c r="D14" s="40">
        <v>2532.04</v>
      </c>
      <c r="E14" s="47">
        <v>0</v>
      </c>
    </row>
    <row r="15" spans="1:12" ht="127.5" x14ac:dyDescent="0.2">
      <c r="A15" s="41" t="s">
        <v>422</v>
      </c>
      <c r="B15" s="39" t="s">
        <v>423</v>
      </c>
      <c r="C15" s="40">
        <v>0</v>
      </c>
      <c r="D15" s="40">
        <v>2495</v>
      </c>
      <c r="E15" s="47">
        <v>0</v>
      </c>
    </row>
    <row r="16" spans="1:12" ht="102" x14ac:dyDescent="0.2">
      <c r="A16" s="41" t="s">
        <v>338</v>
      </c>
      <c r="B16" s="39" t="s">
        <v>339</v>
      </c>
      <c r="C16" s="40">
        <v>112620</v>
      </c>
      <c r="D16" s="40">
        <v>112620</v>
      </c>
      <c r="E16" s="47">
        <f t="shared" si="0"/>
        <v>100</v>
      </c>
    </row>
    <row r="17" spans="1:5" ht="140.25" x14ac:dyDescent="0.2">
      <c r="A17" s="41" t="s">
        <v>340</v>
      </c>
      <c r="B17" s="39" t="s">
        <v>341</v>
      </c>
      <c r="C17" s="40">
        <v>112620</v>
      </c>
      <c r="D17" s="40">
        <v>112620</v>
      </c>
      <c r="E17" s="47">
        <f t="shared" si="0"/>
        <v>100</v>
      </c>
    </row>
    <row r="18" spans="1:5" ht="38.25" x14ac:dyDescent="0.2">
      <c r="A18" s="38" t="s">
        <v>12</v>
      </c>
      <c r="B18" s="39" t="s">
        <v>424</v>
      </c>
      <c r="C18" s="40">
        <v>34837100</v>
      </c>
      <c r="D18" s="40">
        <v>34837100</v>
      </c>
      <c r="E18" s="47">
        <f t="shared" si="0"/>
        <v>100</v>
      </c>
    </row>
    <row r="19" spans="1:5" ht="38.25" x14ac:dyDescent="0.2">
      <c r="A19" s="38" t="s">
        <v>14</v>
      </c>
      <c r="B19" s="39" t="s">
        <v>425</v>
      </c>
      <c r="C19" s="40">
        <v>34837100</v>
      </c>
      <c r="D19" s="40">
        <v>34837100</v>
      </c>
      <c r="E19" s="47">
        <f t="shared" si="0"/>
        <v>100</v>
      </c>
    </row>
    <row r="20" spans="1:5" ht="76.5" x14ac:dyDescent="0.2">
      <c r="A20" s="38" t="s">
        <v>16</v>
      </c>
      <c r="B20" s="39" t="s">
        <v>426</v>
      </c>
      <c r="C20" s="40">
        <v>17914200</v>
      </c>
      <c r="D20" s="40">
        <v>17914200</v>
      </c>
      <c r="E20" s="47">
        <f t="shared" si="0"/>
        <v>100</v>
      </c>
    </row>
    <row r="21" spans="1:5" ht="114.75" x14ac:dyDescent="0.2">
      <c r="A21" s="41" t="s">
        <v>18</v>
      </c>
      <c r="B21" s="39" t="s">
        <v>427</v>
      </c>
      <c r="C21" s="40">
        <v>17914200</v>
      </c>
      <c r="D21" s="40">
        <v>17914200</v>
      </c>
      <c r="E21" s="47">
        <f t="shared" si="0"/>
        <v>100</v>
      </c>
    </row>
    <row r="22" spans="1:5" ht="114.75" x14ac:dyDescent="0.2">
      <c r="A22" s="41" t="s">
        <v>18</v>
      </c>
      <c r="B22" s="39" t="s">
        <v>428</v>
      </c>
      <c r="C22" s="40">
        <v>17914200</v>
      </c>
      <c r="D22" s="40">
        <v>17914200</v>
      </c>
      <c r="E22" s="47">
        <f t="shared" si="0"/>
        <v>100</v>
      </c>
    </row>
    <row r="23" spans="1:5" ht="89.25" x14ac:dyDescent="0.2">
      <c r="A23" s="41" t="s">
        <v>20</v>
      </c>
      <c r="B23" s="39" t="s">
        <v>429</v>
      </c>
      <c r="C23" s="40">
        <v>92900</v>
      </c>
      <c r="D23" s="40">
        <v>92900</v>
      </c>
      <c r="E23" s="47">
        <f t="shared" si="0"/>
        <v>100</v>
      </c>
    </row>
    <row r="24" spans="1:5" ht="127.5" x14ac:dyDescent="0.2">
      <c r="A24" s="41" t="s">
        <v>22</v>
      </c>
      <c r="B24" s="39" t="s">
        <v>430</v>
      </c>
      <c r="C24" s="40">
        <v>92900</v>
      </c>
      <c r="D24" s="40">
        <v>92900</v>
      </c>
      <c r="E24" s="47">
        <f t="shared" si="0"/>
        <v>100</v>
      </c>
    </row>
    <row r="25" spans="1:5" ht="127.5" x14ac:dyDescent="0.2">
      <c r="A25" s="41" t="s">
        <v>22</v>
      </c>
      <c r="B25" s="39" t="s">
        <v>431</v>
      </c>
      <c r="C25" s="40">
        <v>92900</v>
      </c>
      <c r="D25" s="40">
        <v>92900</v>
      </c>
      <c r="E25" s="47">
        <f t="shared" si="0"/>
        <v>100</v>
      </c>
    </row>
    <row r="26" spans="1:5" ht="76.5" x14ac:dyDescent="0.2">
      <c r="A26" s="38" t="s">
        <v>24</v>
      </c>
      <c r="B26" s="39" t="s">
        <v>432</v>
      </c>
      <c r="C26" s="40">
        <v>19361400</v>
      </c>
      <c r="D26" s="40">
        <v>19361400</v>
      </c>
      <c r="E26" s="47">
        <f t="shared" si="0"/>
        <v>100</v>
      </c>
    </row>
    <row r="27" spans="1:5" ht="114.75" x14ac:dyDescent="0.2">
      <c r="A27" s="41" t="s">
        <v>26</v>
      </c>
      <c r="B27" s="39" t="s">
        <v>433</v>
      </c>
      <c r="C27" s="40">
        <v>19361400</v>
      </c>
      <c r="D27" s="40">
        <v>19361400</v>
      </c>
      <c r="E27" s="47">
        <f t="shared" si="0"/>
        <v>100</v>
      </c>
    </row>
    <row r="28" spans="1:5" ht="114.75" x14ac:dyDescent="0.2">
      <c r="A28" s="41" t="s">
        <v>26</v>
      </c>
      <c r="B28" s="39" t="s">
        <v>434</v>
      </c>
      <c r="C28" s="40">
        <v>19361400</v>
      </c>
      <c r="D28" s="40">
        <v>19361400</v>
      </c>
      <c r="E28" s="47">
        <f t="shared" si="0"/>
        <v>100</v>
      </c>
    </row>
    <row r="29" spans="1:5" ht="76.5" x14ac:dyDescent="0.2">
      <c r="A29" s="38" t="s">
        <v>28</v>
      </c>
      <c r="B29" s="39" t="s">
        <v>435</v>
      </c>
      <c r="C29" s="40">
        <v>-2531400</v>
      </c>
      <c r="D29" s="40">
        <v>-2531400</v>
      </c>
      <c r="E29" s="47">
        <f t="shared" si="0"/>
        <v>100</v>
      </c>
    </row>
    <row r="30" spans="1:5" ht="114.75" x14ac:dyDescent="0.2">
      <c r="A30" s="41" t="s">
        <v>30</v>
      </c>
      <c r="B30" s="39" t="s">
        <v>436</v>
      </c>
      <c r="C30" s="40">
        <v>-2531400</v>
      </c>
      <c r="D30" s="40">
        <v>-2531400</v>
      </c>
      <c r="E30" s="47">
        <f t="shared" si="0"/>
        <v>100</v>
      </c>
    </row>
    <row r="31" spans="1:5" ht="114.75" x14ac:dyDescent="0.2">
      <c r="A31" s="41" t="s">
        <v>30</v>
      </c>
      <c r="B31" s="39" t="s">
        <v>437</v>
      </c>
      <c r="C31" s="40">
        <v>-2531400</v>
      </c>
      <c r="D31" s="40">
        <v>-2531400</v>
      </c>
      <c r="E31" s="47">
        <f t="shared" si="0"/>
        <v>100</v>
      </c>
    </row>
    <row r="32" spans="1:5" x14ac:dyDescent="0.2">
      <c r="A32" s="38" t="s">
        <v>32</v>
      </c>
      <c r="B32" s="39" t="s">
        <v>33</v>
      </c>
      <c r="C32" s="40">
        <v>6100000</v>
      </c>
      <c r="D32" s="40">
        <f>D33+D38</f>
        <v>6100000</v>
      </c>
      <c r="E32" s="47">
        <f t="shared" si="0"/>
        <v>100</v>
      </c>
    </row>
    <row r="33" spans="1:5" ht="25.5" x14ac:dyDescent="0.2">
      <c r="A33" s="38" t="s">
        <v>34</v>
      </c>
      <c r="B33" s="39" t="s">
        <v>35</v>
      </c>
      <c r="C33" s="40">
        <v>5100000</v>
      </c>
      <c r="D33" s="40">
        <v>5100000</v>
      </c>
      <c r="E33" s="47">
        <f t="shared" si="0"/>
        <v>100</v>
      </c>
    </row>
    <row r="34" spans="1:5" ht="38.25" x14ac:dyDescent="0.2">
      <c r="A34" s="38" t="s">
        <v>36</v>
      </c>
      <c r="B34" s="39" t="s">
        <v>37</v>
      </c>
      <c r="C34" s="40">
        <v>4003000</v>
      </c>
      <c r="D34" s="40">
        <v>4003000</v>
      </c>
      <c r="E34" s="47">
        <f t="shared" si="0"/>
        <v>100</v>
      </c>
    </row>
    <row r="35" spans="1:5" ht="38.25" x14ac:dyDescent="0.2">
      <c r="A35" s="38" t="s">
        <v>36</v>
      </c>
      <c r="B35" s="39" t="s">
        <v>38</v>
      </c>
      <c r="C35" s="40">
        <v>4003000</v>
      </c>
      <c r="D35" s="40">
        <v>4003000</v>
      </c>
      <c r="E35" s="47">
        <f t="shared" si="0"/>
        <v>100</v>
      </c>
    </row>
    <row r="36" spans="1:5" ht="38.25" x14ac:dyDescent="0.2">
      <c r="A36" s="38" t="s">
        <v>39</v>
      </c>
      <c r="B36" s="39" t="s">
        <v>40</v>
      </c>
      <c r="C36" s="40">
        <v>1097000</v>
      </c>
      <c r="D36" s="40">
        <v>1097000</v>
      </c>
      <c r="E36" s="47">
        <f t="shared" si="0"/>
        <v>100</v>
      </c>
    </row>
    <row r="37" spans="1:5" ht="38.25" x14ac:dyDescent="0.2">
      <c r="A37" s="38" t="s">
        <v>39</v>
      </c>
      <c r="B37" s="39" t="s">
        <v>41</v>
      </c>
      <c r="C37" s="40">
        <v>1097000</v>
      </c>
      <c r="D37" s="40">
        <v>1097000</v>
      </c>
      <c r="E37" s="47">
        <f t="shared" si="0"/>
        <v>100</v>
      </c>
    </row>
    <row r="38" spans="1:5" ht="25.5" x14ac:dyDescent="0.2">
      <c r="A38" s="38" t="s">
        <v>42</v>
      </c>
      <c r="B38" s="39" t="s">
        <v>43</v>
      </c>
      <c r="C38" s="40">
        <v>1000000</v>
      </c>
      <c r="D38" s="40">
        <v>1000000</v>
      </c>
      <c r="E38" s="47">
        <f t="shared" si="0"/>
        <v>100</v>
      </c>
    </row>
    <row r="39" spans="1:5" ht="38.25" x14ac:dyDescent="0.2">
      <c r="A39" s="38" t="s">
        <v>44</v>
      </c>
      <c r="B39" s="39" t="s">
        <v>45</v>
      </c>
      <c r="C39" s="40">
        <v>1000000</v>
      </c>
      <c r="D39" s="40">
        <v>1000000</v>
      </c>
      <c r="E39" s="47">
        <f t="shared" si="0"/>
        <v>100</v>
      </c>
    </row>
    <row r="40" spans="1:5" ht="76.5" x14ac:dyDescent="0.2">
      <c r="A40" s="38" t="s">
        <v>342</v>
      </c>
      <c r="B40" s="39" t="s">
        <v>343</v>
      </c>
      <c r="C40" s="40">
        <v>1000000</v>
      </c>
      <c r="D40" s="40">
        <v>1000000</v>
      </c>
      <c r="E40" s="47">
        <f t="shared" si="0"/>
        <v>100</v>
      </c>
    </row>
    <row r="41" spans="1:5" x14ac:dyDescent="0.2">
      <c r="A41" s="38" t="s">
        <v>46</v>
      </c>
      <c r="B41" s="39" t="s">
        <v>344</v>
      </c>
      <c r="C41" s="40">
        <v>500000</v>
      </c>
      <c r="D41" s="40">
        <v>500000</v>
      </c>
      <c r="E41" s="47">
        <f t="shared" si="0"/>
        <v>100</v>
      </c>
    </row>
    <row r="42" spans="1:5" ht="38.25" x14ac:dyDescent="0.2">
      <c r="A42" s="38" t="s">
        <v>47</v>
      </c>
      <c r="B42" s="39" t="s">
        <v>48</v>
      </c>
      <c r="C42" s="40">
        <v>500000</v>
      </c>
      <c r="D42" s="40">
        <v>500000</v>
      </c>
      <c r="E42" s="47">
        <f t="shared" si="0"/>
        <v>100</v>
      </c>
    </row>
    <row r="43" spans="1:5" ht="51" x14ac:dyDescent="0.2">
      <c r="A43" s="38" t="s">
        <v>49</v>
      </c>
      <c r="B43" s="39" t="s">
        <v>50</v>
      </c>
      <c r="C43" s="40">
        <v>500000</v>
      </c>
      <c r="D43" s="40">
        <v>500000</v>
      </c>
      <c r="E43" s="47">
        <f t="shared" si="0"/>
        <v>100</v>
      </c>
    </row>
    <row r="44" spans="1:5" ht="63.75" x14ac:dyDescent="0.2">
      <c r="A44" s="38" t="s">
        <v>345</v>
      </c>
      <c r="B44" s="39" t="s">
        <v>346</v>
      </c>
      <c r="C44" s="40">
        <v>492000</v>
      </c>
      <c r="D44" s="40">
        <v>492000</v>
      </c>
      <c r="E44" s="47">
        <f t="shared" si="0"/>
        <v>100</v>
      </c>
    </row>
    <row r="45" spans="1:5" ht="63.75" x14ac:dyDescent="0.2">
      <c r="A45" s="38" t="s">
        <v>345</v>
      </c>
      <c r="B45" s="39" t="s">
        <v>347</v>
      </c>
      <c r="C45" s="40">
        <v>8000</v>
      </c>
      <c r="D45" s="40">
        <v>8000</v>
      </c>
      <c r="E45" s="47">
        <f t="shared" si="0"/>
        <v>100</v>
      </c>
    </row>
    <row r="46" spans="1:5" ht="38.25" x14ac:dyDescent="0.2">
      <c r="A46" s="38" t="s">
        <v>51</v>
      </c>
      <c r="B46" s="39" t="s">
        <v>52</v>
      </c>
      <c r="C46" s="40">
        <v>1665575</v>
      </c>
      <c r="D46" s="40">
        <f>D47+D54+D57</f>
        <v>1719575</v>
      </c>
      <c r="E46" s="47">
        <f t="shared" si="0"/>
        <v>103.24212359095208</v>
      </c>
    </row>
    <row r="47" spans="1:5" ht="89.25" x14ac:dyDescent="0.2">
      <c r="A47" s="41" t="s">
        <v>53</v>
      </c>
      <c r="B47" s="39" t="s">
        <v>54</v>
      </c>
      <c r="C47" s="40">
        <v>832275</v>
      </c>
      <c r="D47" s="40">
        <f>D48+D50+D52</f>
        <v>886275</v>
      </c>
      <c r="E47" s="47">
        <f t="shared" si="0"/>
        <v>106.4882400648824</v>
      </c>
    </row>
    <row r="48" spans="1:5" ht="63.75" x14ac:dyDescent="0.2">
      <c r="A48" s="38" t="s">
        <v>55</v>
      </c>
      <c r="B48" s="39" t="s">
        <v>56</v>
      </c>
      <c r="C48" s="40">
        <v>496000</v>
      </c>
      <c r="D48" s="40">
        <v>550000</v>
      </c>
      <c r="E48" s="47">
        <f t="shared" si="0"/>
        <v>110.88709677419355</v>
      </c>
    </row>
    <row r="49" spans="1:5" ht="89.25" x14ac:dyDescent="0.2">
      <c r="A49" s="41" t="s">
        <v>57</v>
      </c>
      <c r="B49" s="39" t="s">
        <v>58</v>
      </c>
      <c r="C49" s="40">
        <v>496000</v>
      </c>
      <c r="D49" s="40">
        <v>550000</v>
      </c>
      <c r="E49" s="47">
        <f t="shared" si="0"/>
        <v>110.88709677419355</v>
      </c>
    </row>
    <row r="50" spans="1:5" ht="89.25" x14ac:dyDescent="0.2">
      <c r="A50" s="41" t="s">
        <v>59</v>
      </c>
      <c r="B50" s="39" t="s">
        <v>60</v>
      </c>
      <c r="C50" s="40">
        <v>101975</v>
      </c>
      <c r="D50" s="40">
        <v>101975</v>
      </c>
      <c r="E50" s="47">
        <f t="shared" si="0"/>
        <v>100</v>
      </c>
    </row>
    <row r="51" spans="1:5" ht="76.5" x14ac:dyDescent="0.2">
      <c r="A51" s="38" t="s">
        <v>61</v>
      </c>
      <c r="B51" s="39" t="s">
        <v>62</v>
      </c>
      <c r="C51" s="40">
        <v>101975</v>
      </c>
      <c r="D51" s="40">
        <v>101975</v>
      </c>
      <c r="E51" s="47">
        <f t="shared" si="0"/>
        <v>100</v>
      </c>
    </row>
    <row r="52" spans="1:5" ht="38.25" x14ac:dyDescent="0.2">
      <c r="A52" s="38" t="s">
        <v>63</v>
      </c>
      <c r="B52" s="39" t="s">
        <v>64</v>
      </c>
      <c r="C52" s="40">
        <v>234300</v>
      </c>
      <c r="D52" s="40">
        <v>234300</v>
      </c>
      <c r="E52" s="47">
        <f t="shared" si="0"/>
        <v>100</v>
      </c>
    </row>
    <row r="53" spans="1:5" ht="38.25" x14ac:dyDescent="0.2">
      <c r="A53" s="38" t="s">
        <v>65</v>
      </c>
      <c r="B53" s="39" t="s">
        <v>66</v>
      </c>
      <c r="C53" s="40">
        <v>234300</v>
      </c>
      <c r="D53" s="40">
        <v>234300</v>
      </c>
      <c r="E53" s="47">
        <f t="shared" si="0"/>
        <v>100</v>
      </c>
    </row>
    <row r="54" spans="1:5" ht="25.5" x14ac:dyDescent="0.2">
      <c r="A54" s="38" t="s">
        <v>67</v>
      </c>
      <c r="B54" s="39" t="s">
        <v>68</v>
      </c>
      <c r="C54" s="40">
        <v>200000</v>
      </c>
      <c r="D54" s="40">
        <v>200000</v>
      </c>
      <c r="E54" s="47">
        <f t="shared" si="0"/>
        <v>100</v>
      </c>
    </row>
    <row r="55" spans="1:5" ht="51" x14ac:dyDescent="0.2">
      <c r="A55" s="38" t="s">
        <v>69</v>
      </c>
      <c r="B55" s="39" t="s">
        <v>70</v>
      </c>
      <c r="C55" s="40">
        <v>200000</v>
      </c>
      <c r="D55" s="40">
        <v>200000</v>
      </c>
      <c r="E55" s="47">
        <f t="shared" si="0"/>
        <v>100</v>
      </c>
    </row>
    <row r="56" spans="1:5" ht="63.75" x14ac:dyDescent="0.2">
      <c r="A56" s="38" t="s">
        <v>71</v>
      </c>
      <c r="B56" s="39" t="s">
        <v>72</v>
      </c>
      <c r="C56" s="40">
        <v>200000</v>
      </c>
      <c r="D56" s="40">
        <v>200000</v>
      </c>
      <c r="E56" s="47">
        <f t="shared" si="0"/>
        <v>100</v>
      </c>
    </row>
    <row r="57" spans="1:5" ht="89.25" x14ac:dyDescent="0.2">
      <c r="A57" s="41" t="s">
        <v>73</v>
      </c>
      <c r="B57" s="39" t="s">
        <v>74</v>
      </c>
      <c r="C57" s="40">
        <v>633300</v>
      </c>
      <c r="D57" s="40">
        <v>633300</v>
      </c>
      <c r="E57" s="47">
        <f t="shared" si="0"/>
        <v>100</v>
      </c>
    </row>
    <row r="58" spans="1:5" ht="76.5" x14ac:dyDescent="0.2">
      <c r="A58" s="41" t="s">
        <v>75</v>
      </c>
      <c r="B58" s="39" t="s">
        <v>76</v>
      </c>
      <c r="C58" s="40">
        <v>633300</v>
      </c>
      <c r="D58" s="40">
        <v>633300</v>
      </c>
      <c r="E58" s="47">
        <f t="shared" si="0"/>
        <v>100</v>
      </c>
    </row>
    <row r="59" spans="1:5" ht="76.5" x14ac:dyDescent="0.2">
      <c r="A59" s="38" t="s">
        <v>77</v>
      </c>
      <c r="B59" s="39" t="s">
        <v>78</v>
      </c>
      <c r="C59" s="40">
        <v>633300</v>
      </c>
      <c r="D59" s="40">
        <v>633300</v>
      </c>
      <c r="E59" s="47">
        <f t="shared" si="0"/>
        <v>100</v>
      </c>
    </row>
    <row r="60" spans="1:5" ht="25.5" x14ac:dyDescent="0.2">
      <c r="A60" s="38" t="s">
        <v>79</v>
      </c>
      <c r="B60" s="39" t="s">
        <v>80</v>
      </c>
      <c r="C60" s="40">
        <v>78133678</v>
      </c>
      <c r="D60" s="40">
        <f>D61</f>
        <v>91651700</v>
      </c>
      <c r="E60" s="47">
        <f t="shared" si="0"/>
        <v>117.30114637634234</v>
      </c>
    </row>
    <row r="61" spans="1:5" ht="25.5" x14ac:dyDescent="0.2">
      <c r="A61" s="38" t="s">
        <v>81</v>
      </c>
      <c r="B61" s="39" t="s">
        <v>82</v>
      </c>
      <c r="C61" s="40">
        <v>78133678</v>
      </c>
      <c r="D61" s="40">
        <f>D62+D64+D66</f>
        <v>91651700</v>
      </c>
      <c r="E61" s="47">
        <f t="shared" si="0"/>
        <v>117.30114637634234</v>
      </c>
    </row>
    <row r="62" spans="1:5" ht="25.5" x14ac:dyDescent="0.2">
      <c r="A62" s="38" t="s">
        <v>83</v>
      </c>
      <c r="B62" s="39" t="s">
        <v>84</v>
      </c>
      <c r="C62" s="40">
        <v>3988260</v>
      </c>
      <c r="D62" s="40">
        <v>4794000</v>
      </c>
      <c r="E62" s="47">
        <f t="shared" si="0"/>
        <v>120.20279520392351</v>
      </c>
    </row>
    <row r="63" spans="1:5" ht="63.75" x14ac:dyDescent="0.2">
      <c r="A63" s="38" t="s">
        <v>85</v>
      </c>
      <c r="B63" s="39" t="s">
        <v>86</v>
      </c>
      <c r="C63" s="40">
        <v>3988260</v>
      </c>
      <c r="D63" s="40">
        <v>4794000</v>
      </c>
      <c r="E63" s="47">
        <f t="shared" si="0"/>
        <v>120.20279520392351</v>
      </c>
    </row>
    <row r="64" spans="1:5" ht="25.5" x14ac:dyDescent="0.2">
      <c r="A64" s="38" t="s">
        <v>87</v>
      </c>
      <c r="B64" s="39" t="s">
        <v>88</v>
      </c>
      <c r="C64" s="40">
        <v>6815400</v>
      </c>
      <c r="D64" s="40">
        <v>7154500</v>
      </c>
      <c r="E64" s="47">
        <f t="shared" si="0"/>
        <v>104.97549666930774</v>
      </c>
    </row>
    <row r="65" spans="1:5" ht="63.75" x14ac:dyDescent="0.2">
      <c r="A65" s="38" t="s">
        <v>89</v>
      </c>
      <c r="B65" s="39" t="s">
        <v>90</v>
      </c>
      <c r="C65" s="40">
        <v>6815400</v>
      </c>
      <c r="D65" s="40">
        <v>7154500</v>
      </c>
      <c r="E65" s="47">
        <f t="shared" si="0"/>
        <v>104.97549666930774</v>
      </c>
    </row>
    <row r="66" spans="1:5" ht="51" x14ac:dyDescent="0.2">
      <c r="A66" s="38" t="s">
        <v>91</v>
      </c>
      <c r="B66" s="39" t="s">
        <v>92</v>
      </c>
      <c r="C66" s="40">
        <v>67330018</v>
      </c>
      <c r="D66" s="40">
        <v>79703200</v>
      </c>
      <c r="E66" s="47">
        <f t="shared" si="0"/>
        <v>118.3769177070471</v>
      </c>
    </row>
    <row r="67" spans="1:5" ht="89.25" x14ac:dyDescent="0.2">
      <c r="A67" s="41" t="s">
        <v>93</v>
      </c>
      <c r="B67" s="39" t="s">
        <v>94</v>
      </c>
      <c r="C67" s="40">
        <v>67330018</v>
      </c>
      <c r="D67" s="40">
        <v>79703200</v>
      </c>
      <c r="E67" s="47">
        <f t="shared" si="0"/>
        <v>118.3769177070471</v>
      </c>
    </row>
    <row r="68" spans="1:5" ht="38.25" x14ac:dyDescent="0.2">
      <c r="A68" s="38" t="s">
        <v>95</v>
      </c>
      <c r="B68" s="39" t="s">
        <v>96</v>
      </c>
      <c r="C68" s="40">
        <v>2369125</v>
      </c>
      <c r="D68" s="40">
        <f>D69+D72</f>
        <v>2369125</v>
      </c>
      <c r="E68" s="47">
        <f t="shared" si="0"/>
        <v>100</v>
      </c>
    </row>
    <row r="69" spans="1:5" x14ac:dyDescent="0.2">
      <c r="A69" s="38" t="s">
        <v>97</v>
      </c>
      <c r="B69" s="39" t="s">
        <v>98</v>
      </c>
      <c r="C69" s="40">
        <v>190000</v>
      </c>
      <c r="D69" s="40">
        <v>190000</v>
      </c>
      <c r="E69" s="47">
        <f t="shared" si="0"/>
        <v>100</v>
      </c>
    </row>
    <row r="70" spans="1:5" x14ac:dyDescent="0.2">
      <c r="A70" s="38" t="s">
        <v>99</v>
      </c>
      <c r="B70" s="39" t="s">
        <v>100</v>
      </c>
      <c r="C70" s="40">
        <v>190000</v>
      </c>
      <c r="D70" s="40">
        <v>190000</v>
      </c>
      <c r="E70" s="47">
        <f t="shared" ref="E70:E133" si="1">D70*100/C70</f>
        <v>100</v>
      </c>
    </row>
    <row r="71" spans="1:5" ht="38.25" x14ac:dyDescent="0.2">
      <c r="A71" s="38" t="s">
        <v>101</v>
      </c>
      <c r="B71" s="39" t="s">
        <v>102</v>
      </c>
      <c r="C71" s="40">
        <v>190000</v>
      </c>
      <c r="D71" s="40">
        <v>190000</v>
      </c>
      <c r="E71" s="47">
        <f t="shared" si="1"/>
        <v>100</v>
      </c>
    </row>
    <row r="72" spans="1:5" x14ac:dyDescent="0.2">
      <c r="A72" s="38" t="s">
        <v>103</v>
      </c>
      <c r="B72" s="39" t="s">
        <v>104</v>
      </c>
      <c r="C72" s="40">
        <v>2179125</v>
      </c>
      <c r="D72" s="40">
        <f>D73+D75</f>
        <v>2179125</v>
      </c>
      <c r="E72" s="47">
        <f t="shared" si="1"/>
        <v>100</v>
      </c>
    </row>
    <row r="73" spans="1:5" ht="38.25" x14ac:dyDescent="0.2">
      <c r="A73" s="38" t="s">
        <v>105</v>
      </c>
      <c r="B73" s="39" t="s">
        <v>106</v>
      </c>
      <c r="C73" s="40">
        <v>110825</v>
      </c>
      <c r="D73" s="40">
        <v>110825</v>
      </c>
      <c r="E73" s="47">
        <f t="shared" si="1"/>
        <v>100</v>
      </c>
    </row>
    <row r="74" spans="1:5" ht="38.25" x14ac:dyDescent="0.2">
      <c r="A74" s="38" t="s">
        <v>107</v>
      </c>
      <c r="B74" s="39" t="s">
        <v>108</v>
      </c>
      <c r="C74" s="40">
        <v>110825</v>
      </c>
      <c r="D74" s="40">
        <v>110825</v>
      </c>
      <c r="E74" s="47">
        <f t="shared" si="1"/>
        <v>100</v>
      </c>
    </row>
    <row r="75" spans="1:5" x14ac:dyDescent="0.2">
      <c r="A75" s="38" t="s">
        <v>109</v>
      </c>
      <c r="B75" s="39" t="s">
        <v>348</v>
      </c>
      <c r="C75" s="40">
        <v>2068300</v>
      </c>
      <c r="D75" s="40">
        <v>2068300</v>
      </c>
      <c r="E75" s="47">
        <f t="shared" si="1"/>
        <v>100</v>
      </c>
    </row>
    <row r="76" spans="1:5" ht="25.5" x14ac:dyDescent="0.2">
      <c r="A76" s="38" t="s">
        <v>110</v>
      </c>
      <c r="B76" s="39" t="s">
        <v>111</v>
      </c>
      <c r="C76" s="40">
        <v>2068300</v>
      </c>
      <c r="D76" s="40">
        <v>2068300</v>
      </c>
      <c r="E76" s="47">
        <f t="shared" si="1"/>
        <v>100</v>
      </c>
    </row>
    <row r="77" spans="1:5" ht="25.5" x14ac:dyDescent="0.2">
      <c r="A77" s="42" t="s">
        <v>110</v>
      </c>
      <c r="B77" s="39" t="s">
        <v>111</v>
      </c>
      <c r="C77" s="15">
        <v>154500</v>
      </c>
      <c r="D77" s="15">
        <v>154500</v>
      </c>
      <c r="E77" s="47">
        <f t="shared" si="1"/>
        <v>100</v>
      </c>
    </row>
    <row r="78" spans="1:5" ht="25.5" x14ac:dyDescent="0.2">
      <c r="A78" s="42" t="s">
        <v>438</v>
      </c>
      <c r="B78" s="39" t="s">
        <v>349</v>
      </c>
      <c r="C78" s="15">
        <v>0</v>
      </c>
      <c r="D78" s="15">
        <v>0</v>
      </c>
      <c r="E78" s="47">
        <v>0</v>
      </c>
    </row>
    <row r="79" spans="1:5" ht="25.5" x14ac:dyDescent="0.2">
      <c r="A79" s="42" t="s">
        <v>350</v>
      </c>
      <c r="B79" s="39" t="s">
        <v>351</v>
      </c>
      <c r="C79" s="15">
        <v>1550000</v>
      </c>
      <c r="D79" s="15">
        <v>1550000</v>
      </c>
      <c r="E79" s="47">
        <f t="shared" si="1"/>
        <v>100</v>
      </c>
    </row>
    <row r="80" spans="1:5" ht="38.25" x14ac:dyDescent="0.2">
      <c r="A80" s="42" t="s">
        <v>352</v>
      </c>
      <c r="B80" s="39" t="s">
        <v>353</v>
      </c>
      <c r="C80" s="15">
        <v>54400</v>
      </c>
      <c r="D80" s="15">
        <v>54400</v>
      </c>
      <c r="E80" s="47">
        <f t="shared" si="1"/>
        <v>100</v>
      </c>
    </row>
    <row r="81" spans="1:5" ht="38.25" x14ac:dyDescent="0.2">
      <c r="A81" s="42" t="s">
        <v>354</v>
      </c>
      <c r="B81" s="39" t="s">
        <v>355</v>
      </c>
      <c r="C81" s="15">
        <v>54400</v>
      </c>
      <c r="D81" s="15">
        <v>54400</v>
      </c>
      <c r="E81" s="47">
        <f t="shared" si="1"/>
        <v>100</v>
      </c>
    </row>
    <row r="82" spans="1:5" ht="38.25" x14ac:dyDescent="0.2">
      <c r="A82" s="42" t="s">
        <v>356</v>
      </c>
      <c r="B82" s="39" t="s">
        <v>357</v>
      </c>
      <c r="C82" s="15">
        <v>255000</v>
      </c>
      <c r="D82" s="15">
        <v>255000</v>
      </c>
      <c r="E82" s="47">
        <f t="shared" si="1"/>
        <v>100</v>
      </c>
    </row>
    <row r="83" spans="1:5" ht="25.5" x14ac:dyDescent="0.2">
      <c r="A83" s="38" t="s">
        <v>112</v>
      </c>
      <c r="B83" s="39" t="s">
        <v>113</v>
      </c>
      <c r="C83" s="40">
        <v>347510</v>
      </c>
      <c r="D83" s="40">
        <v>347510</v>
      </c>
      <c r="E83" s="47">
        <f t="shared" si="1"/>
        <v>100</v>
      </c>
    </row>
    <row r="84" spans="1:5" ht="76.5" x14ac:dyDescent="0.2">
      <c r="A84" s="41" t="s">
        <v>114</v>
      </c>
      <c r="B84" s="39" t="s">
        <v>115</v>
      </c>
      <c r="C84" s="40">
        <v>199510</v>
      </c>
      <c r="D84" s="40">
        <v>199510</v>
      </c>
      <c r="E84" s="47">
        <f t="shared" si="1"/>
        <v>100</v>
      </c>
    </row>
    <row r="85" spans="1:5" ht="102" x14ac:dyDescent="0.2">
      <c r="A85" s="41" t="s">
        <v>116</v>
      </c>
      <c r="B85" s="39" t="s">
        <v>117</v>
      </c>
      <c r="C85" s="40">
        <v>199510</v>
      </c>
      <c r="D85" s="40">
        <v>199510</v>
      </c>
      <c r="E85" s="47">
        <f t="shared" si="1"/>
        <v>100</v>
      </c>
    </row>
    <row r="86" spans="1:5" ht="89.25" x14ac:dyDescent="0.2">
      <c r="A86" s="41" t="s">
        <v>118</v>
      </c>
      <c r="B86" s="39" t="s">
        <v>119</v>
      </c>
      <c r="C86" s="40">
        <v>199510</v>
      </c>
      <c r="D86" s="40">
        <v>199510</v>
      </c>
      <c r="E86" s="47">
        <f t="shared" si="1"/>
        <v>100</v>
      </c>
    </row>
    <row r="87" spans="1:5" ht="38.25" x14ac:dyDescent="0.2">
      <c r="A87" s="38" t="s">
        <v>120</v>
      </c>
      <c r="B87" s="39" t="s">
        <v>121</v>
      </c>
      <c r="C87" s="40">
        <v>148000</v>
      </c>
      <c r="D87" s="40">
        <v>148000</v>
      </c>
      <c r="E87" s="47">
        <f t="shared" si="1"/>
        <v>100</v>
      </c>
    </row>
    <row r="88" spans="1:5" ht="38.25" x14ac:dyDescent="0.2">
      <c r="A88" s="38" t="s">
        <v>122</v>
      </c>
      <c r="B88" s="39" t="s">
        <v>123</v>
      </c>
      <c r="C88" s="40">
        <v>148000</v>
      </c>
      <c r="D88" s="40">
        <v>148000</v>
      </c>
      <c r="E88" s="47">
        <f t="shared" si="1"/>
        <v>100</v>
      </c>
    </row>
    <row r="89" spans="1:5" ht="63.75" x14ac:dyDescent="0.2">
      <c r="A89" s="38" t="s">
        <v>124</v>
      </c>
      <c r="B89" s="39" t="s">
        <v>125</v>
      </c>
      <c r="C89" s="40">
        <v>148000</v>
      </c>
      <c r="D89" s="40">
        <v>148000</v>
      </c>
      <c r="E89" s="47">
        <f t="shared" si="1"/>
        <v>100</v>
      </c>
    </row>
    <row r="90" spans="1:5" x14ac:dyDescent="0.2">
      <c r="A90" s="38" t="s">
        <v>126</v>
      </c>
      <c r="B90" s="39" t="s">
        <v>127</v>
      </c>
      <c r="C90" s="40">
        <v>408343</v>
      </c>
      <c r="D90" s="40">
        <v>408343</v>
      </c>
      <c r="E90" s="47">
        <f t="shared" si="1"/>
        <v>100</v>
      </c>
    </row>
    <row r="91" spans="1:5" ht="38.25" x14ac:dyDescent="0.2">
      <c r="A91" s="38" t="s">
        <v>128</v>
      </c>
      <c r="B91" s="39" t="s">
        <v>129</v>
      </c>
      <c r="C91" s="40">
        <v>133600</v>
      </c>
      <c r="D91" s="40">
        <v>133600</v>
      </c>
      <c r="E91" s="47">
        <f t="shared" si="1"/>
        <v>100</v>
      </c>
    </row>
    <row r="92" spans="1:5" ht="89.25" x14ac:dyDescent="0.2">
      <c r="A92" s="38" t="s">
        <v>131</v>
      </c>
      <c r="B92" s="39" t="s">
        <v>358</v>
      </c>
      <c r="C92" s="40">
        <v>1530</v>
      </c>
      <c r="D92" s="40">
        <v>1530</v>
      </c>
      <c r="E92" s="47">
        <f t="shared" si="1"/>
        <v>100</v>
      </c>
    </row>
    <row r="93" spans="1:5" ht="140.25" x14ac:dyDescent="0.2">
      <c r="A93" s="41" t="s">
        <v>130</v>
      </c>
      <c r="B93" s="39" t="s">
        <v>439</v>
      </c>
      <c r="C93" s="40">
        <v>1530</v>
      </c>
      <c r="D93" s="40">
        <v>1530</v>
      </c>
      <c r="E93" s="47">
        <f t="shared" si="1"/>
        <v>100</v>
      </c>
    </row>
    <row r="94" spans="1:5" ht="89.25" x14ac:dyDescent="0.2">
      <c r="A94" s="38" t="s">
        <v>131</v>
      </c>
      <c r="B94" s="39" t="s">
        <v>440</v>
      </c>
      <c r="C94" s="40">
        <v>32660</v>
      </c>
      <c r="D94" s="40">
        <v>32660</v>
      </c>
      <c r="E94" s="47">
        <f t="shared" si="1"/>
        <v>100</v>
      </c>
    </row>
    <row r="95" spans="1:5" ht="114.75" x14ac:dyDescent="0.2">
      <c r="A95" s="41" t="s">
        <v>132</v>
      </c>
      <c r="B95" s="39" t="s">
        <v>441</v>
      </c>
      <c r="C95" s="40">
        <v>32660</v>
      </c>
      <c r="D95" s="40">
        <v>32660</v>
      </c>
      <c r="E95" s="47">
        <f t="shared" si="1"/>
        <v>100</v>
      </c>
    </row>
    <row r="96" spans="1:5" ht="114.75" x14ac:dyDescent="0.2">
      <c r="A96" s="41" t="s">
        <v>132</v>
      </c>
      <c r="B96" s="39" t="s">
        <v>442</v>
      </c>
      <c r="C96" s="40">
        <v>1060</v>
      </c>
      <c r="D96" s="40">
        <v>1060</v>
      </c>
      <c r="E96" s="47">
        <f t="shared" si="1"/>
        <v>100</v>
      </c>
    </row>
    <row r="97" spans="1:5" ht="114.75" x14ac:dyDescent="0.2">
      <c r="A97" s="41" t="s">
        <v>132</v>
      </c>
      <c r="B97" s="39" t="s">
        <v>133</v>
      </c>
      <c r="C97" s="40">
        <v>31600</v>
      </c>
      <c r="D97" s="40">
        <v>31600</v>
      </c>
      <c r="E97" s="47">
        <f t="shared" si="1"/>
        <v>100</v>
      </c>
    </row>
    <row r="98" spans="1:5" ht="63.75" x14ac:dyDescent="0.2">
      <c r="A98" s="38" t="s">
        <v>134</v>
      </c>
      <c r="B98" s="39" t="s">
        <v>135</v>
      </c>
      <c r="C98" s="40">
        <v>1100</v>
      </c>
      <c r="D98" s="40">
        <v>1100</v>
      </c>
      <c r="E98" s="47">
        <f t="shared" si="1"/>
        <v>100</v>
      </c>
    </row>
    <row r="99" spans="1:5" ht="89.25" x14ac:dyDescent="0.2">
      <c r="A99" s="41" t="s">
        <v>136</v>
      </c>
      <c r="B99" s="39" t="s">
        <v>137</v>
      </c>
      <c r="C99" s="40">
        <v>1100</v>
      </c>
      <c r="D99" s="40">
        <v>1100</v>
      </c>
      <c r="E99" s="47">
        <f t="shared" si="1"/>
        <v>100</v>
      </c>
    </row>
    <row r="100" spans="1:5" ht="76.5" x14ac:dyDescent="0.2">
      <c r="A100" s="38" t="s">
        <v>138</v>
      </c>
      <c r="B100" s="39" t="s">
        <v>139</v>
      </c>
      <c r="C100" s="40">
        <v>69200</v>
      </c>
      <c r="D100" s="40">
        <v>69200</v>
      </c>
      <c r="E100" s="47">
        <f t="shared" si="1"/>
        <v>100</v>
      </c>
    </row>
    <row r="101" spans="1:5" ht="102" x14ac:dyDescent="0.2">
      <c r="A101" s="41" t="s">
        <v>140</v>
      </c>
      <c r="B101" s="39" t="s">
        <v>141</v>
      </c>
      <c r="C101" s="40">
        <v>69200</v>
      </c>
      <c r="D101" s="40">
        <v>69200</v>
      </c>
      <c r="E101" s="47">
        <f t="shared" si="1"/>
        <v>100</v>
      </c>
    </row>
    <row r="102" spans="1:5" ht="76.5" x14ac:dyDescent="0.2">
      <c r="A102" s="38" t="s">
        <v>443</v>
      </c>
      <c r="B102" s="39" t="s">
        <v>444</v>
      </c>
      <c r="C102" s="40">
        <v>5150</v>
      </c>
      <c r="D102" s="40">
        <v>5150</v>
      </c>
      <c r="E102" s="47">
        <f t="shared" si="1"/>
        <v>100</v>
      </c>
    </row>
    <row r="103" spans="1:5" ht="127.5" x14ac:dyDescent="0.2">
      <c r="A103" s="41" t="s">
        <v>445</v>
      </c>
      <c r="B103" s="39" t="s">
        <v>446</v>
      </c>
      <c r="C103" s="40">
        <v>5150</v>
      </c>
      <c r="D103" s="40">
        <v>5150</v>
      </c>
      <c r="E103" s="47">
        <f t="shared" si="1"/>
        <v>100</v>
      </c>
    </row>
    <row r="104" spans="1:5" ht="89.25" x14ac:dyDescent="0.2">
      <c r="A104" s="41" t="s">
        <v>359</v>
      </c>
      <c r="B104" s="39" t="s">
        <v>360</v>
      </c>
      <c r="C104" s="40">
        <v>2370</v>
      </c>
      <c r="D104" s="40">
        <v>2370</v>
      </c>
      <c r="E104" s="47">
        <f t="shared" si="1"/>
        <v>100</v>
      </c>
    </row>
    <row r="105" spans="1:5" ht="89.25" x14ac:dyDescent="0.2">
      <c r="A105" s="41" t="s">
        <v>359</v>
      </c>
      <c r="B105" s="39" t="s">
        <v>447</v>
      </c>
      <c r="C105" s="40">
        <v>2370</v>
      </c>
      <c r="D105" s="40">
        <v>2370</v>
      </c>
      <c r="E105" s="47">
        <f t="shared" si="1"/>
        <v>100</v>
      </c>
    </row>
    <row r="106" spans="1:5" ht="63.75" x14ac:dyDescent="0.2">
      <c r="A106" s="38" t="s">
        <v>142</v>
      </c>
      <c r="B106" s="39" t="s">
        <v>143</v>
      </c>
      <c r="C106" s="40">
        <v>2200</v>
      </c>
      <c r="D106" s="40">
        <v>2200</v>
      </c>
      <c r="E106" s="47">
        <f t="shared" si="1"/>
        <v>100</v>
      </c>
    </row>
    <row r="107" spans="1:5" ht="89.25" x14ac:dyDescent="0.2">
      <c r="A107" s="41" t="s">
        <v>144</v>
      </c>
      <c r="B107" s="39" t="s">
        <v>145</v>
      </c>
      <c r="C107" s="40">
        <v>2200</v>
      </c>
      <c r="D107" s="40">
        <v>2200</v>
      </c>
      <c r="E107" s="47">
        <f t="shared" si="1"/>
        <v>100</v>
      </c>
    </row>
    <row r="108" spans="1:5" ht="76.5" x14ac:dyDescent="0.2">
      <c r="A108" s="38" t="s">
        <v>146</v>
      </c>
      <c r="B108" s="39" t="s">
        <v>147</v>
      </c>
      <c r="C108" s="40">
        <v>19390</v>
      </c>
      <c r="D108" s="40">
        <v>19390</v>
      </c>
      <c r="E108" s="47">
        <f t="shared" si="1"/>
        <v>100</v>
      </c>
    </row>
    <row r="109" spans="1:5" ht="102" x14ac:dyDescent="0.2">
      <c r="A109" s="41" t="s">
        <v>148</v>
      </c>
      <c r="B109" s="39" t="s">
        <v>149</v>
      </c>
      <c r="C109" s="40">
        <v>19390</v>
      </c>
      <c r="D109" s="40">
        <v>19390</v>
      </c>
      <c r="E109" s="47">
        <f t="shared" si="1"/>
        <v>100</v>
      </c>
    </row>
    <row r="110" spans="1:5" ht="102" x14ac:dyDescent="0.2">
      <c r="A110" s="41" t="s">
        <v>148</v>
      </c>
      <c r="B110" s="39" t="s">
        <v>448</v>
      </c>
      <c r="C110" s="40">
        <v>3640</v>
      </c>
      <c r="D110" s="40">
        <v>3640</v>
      </c>
      <c r="E110" s="47">
        <f t="shared" si="1"/>
        <v>100</v>
      </c>
    </row>
    <row r="111" spans="1:5" ht="102" x14ac:dyDescent="0.2">
      <c r="A111" s="41" t="s">
        <v>148</v>
      </c>
      <c r="B111" s="39" t="s">
        <v>150</v>
      </c>
      <c r="C111" s="40">
        <v>15750</v>
      </c>
      <c r="D111" s="40">
        <v>15750</v>
      </c>
      <c r="E111" s="47">
        <f t="shared" si="1"/>
        <v>100</v>
      </c>
    </row>
    <row r="112" spans="1:5" x14ac:dyDescent="0.2">
      <c r="A112" s="38" t="s">
        <v>449</v>
      </c>
      <c r="B112" s="39" t="s">
        <v>450</v>
      </c>
      <c r="C112" s="40">
        <v>174743</v>
      </c>
      <c r="D112" s="40">
        <v>174743</v>
      </c>
      <c r="E112" s="47">
        <f t="shared" si="1"/>
        <v>100</v>
      </c>
    </row>
    <row r="113" spans="1:12" ht="127.5" x14ac:dyDescent="0.2">
      <c r="A113" s="41" t="s">
        <v>151</v>
      </c>
      <c r="B113" s="39" t="s">
        <v>152</v>
      </c>
      <c r="C113" s="40">
        <v>174743</v>
      </c>
      <c r="D113" s="40">
        <v>174743</v>
      </c>
      <c r="E113" s="47">
        <f t="shared" si="1"/>
        <v>100</v>
      </c>
    </row>
    <row r="114" spans="1:12" ht="127.5" x14ac:dyDescent="0.2">
      <c r="A114" s="41" t="s">
        <v>451</v>
      </c>
      <c r="B114" s="39" t="s">
        <v>452</v>
      </c>
      <c r="C114" s="40">
        <v>174743</v>
      </c>
      <c r="D114" s="40">
        <v>174743</v>
      </c>
      <c r="E114" s="47">
        <f t="shared" si="1"/>
        <v>100</v>
      </c>
    </row>
    <row r="115" spans="1:12" ht="38.25" x14ac:dyDescent="0.2">
      <c r="A115" s="38" t="s">
        <v>453</v>
      </c>
      <c r="B115" s="39" t="s">
        <v>454</v>
      </c>
      <c r="C115" s="40">
        <v>100000</v>
      </c>
      <c r="D115" s="40">
        <v>100000</v>
      </c>
      <c r="E115" s="47">
        <f t="shared" si="1"/>
        <v>100</v>
      </c>
    </row>
    <row r="116" spans="1:12" ht="114.75" x14ac:dyDescent="0.2">
      <c r="A116" s="41" t="s">
        <v>455</v>
      </c>
      <c r="B116" s="39" t="s">
        <v>456</v>
      </c>
      <c r="C116" s="40">
        <v>100000</v>
      </c>
      <c r="D116" s="40">
        <v>100000</v>
      </c>
      <c r="E116" s="47">
        <f t="shared" si="1"/>
        <v>100</v>
      </c>
    </row>
    <row r="117" spans="1:12" x14ac:dyDescent="0.2">
      <c r="A117" s="38" t="s">
        <v>402</v>
      </c>
      <c r="B117" s="39" t="s">
        <v>403</v>
      </c>
      <c r="C117" s="40">
        <v>5306698</v>
      </c>
      <c r="D117" s="40">
        <f>D118+D121</f>
        <v>5409553</v>
      </c>
      <c r="E117" s="47">
        <f t="shared" si="1"/>
        <v>101.93821091759885</v>
      </c>
    </row>
    <row r="118" spans="1:12" x14ac:dyDescent="0.2">
      <c r="A118" s="38" t="s">
        <v>457</v>
      </c>
      <c r="B118" s="39" t="s">
        <v>458</v>
      </c>
      <c r="C118" s="40">
        <v>5251698</v>
      </c>
      <c r="D118" s="40">
        <v>5354553</v>
      </c>
      <c r="E118" s="47">
        <f t="shared" si="1"/>
        <v>101.95850941923926</v>
      </c>
    </row>
    <row r="119" spans="1:12" ht="25.5" x14ac:dyDescent="0.2">
      <c r="A119" s="38" t="s">
        <v>459</v>
      </c>
      <c r="B119" s="39" t="s">
        <v>460</v>
      </c>
      <c r="C119" s="40">
        <v>5251698</v>
      </c>
      <c r="D119" s="40">
        <v>5354553</v>
      </c>
      <c r="E119" s="47">
        <f t="shared" si="1"/>
        <v>101.95850941923926</v>
      </c>
    </row>
    <row r="120" spans="1:12" ht="25.5" x14ac:dyDescent="0.2">
      <c r="A120" s="38" t="s">
        <v>459</v>
      </c>
      <c r="B120" s="39" t="s">
        <v>461</v>
      </c>
      <c r="C120" s="40">
        <v>5251698</v>
      </c>
      <c r="D120" s="40">
        <v>5354553</v>
      </c>
      <c r="E120" s="47">
        <f t="shared" si="1"/>
        <v>101.95850941923926</v>
      </c>
    </row>
    <row r="121" spans="1:12" x14ac:dyDescent="0.2">
      <c r="A121" s="38" t="s">
        <v>462</v>
      </c>
      <c r="B121" s="39" t="s">
        <v>463</v>
      </c>
      <c r="C121" s="40">
        <v>55000</v>
      </c>
      <c r="D121" s="40">
        <v>55000</v>
      </c>
      <c r="E121" s="47">
        <f t="shared" si="1"/>
        <v>100</v>
      </c>
    </row>
    <row r="122" spans="1:12" ht="25.5" x14ac:dyDescent="0.2">
      <c r="A122" s="38" t="s">
        <v>464</v>
      </c>
      <c r="B122" s="39" t="s">
        <v>465</v>
      </c>
      <c r="C122" s="40">
        <v>55000</v>
      </c>
      <c r="D122" s="40">
        <v>55000</v>
      </c>
      <c r="E122" s="47">
        <f t="shared" si="1"/>
        <v>100</v>
      </c>
    </row>
    <row r="123" spans="1:12" s="29" customFormat="1" ht="13.5" x14ac:dyDescent="0.25">
      <c r="A123" s="35" t="s">
        <v>153</v>
      </c>
      <c r="B123" s="36" t="s">
        <v>154</v>
      </c>
      <c r="C123" s="37">
        <v>342787474.06999999</v>
      </c>
      <c r="D123" s="37">
        <f>342787474.07+12792900</f>
        <v>355580374.06999999</v>
      </c>
      <c r="E123" s="46">
        <f t="shared" si="1"/>
        <v>103.73202084898458</v>
      </c>
      <c r="F123" s="44"/>
      <c r="G123" s="53"/>
      <c r="H123" s="53"/>
      <c r="I123" s="53"/>
      <c r="J123" s="53"/>
      <c r="K123" s="53"/>
      <c r="L123" s="53"/>
    </row>
    <row r="124" spans="1:12" ht="38.25" x14ac:dyDescent="0.2">
      <c r="A124" s="38" t="s">
        <v>155</v>
      </c>
      <c r="B124" s="39" t="s">
        <v>156</v>
      </c>
      <c r="C124" s="40">
        <v>347469199.36000001</v>
      </c>
      <c r="D124" s="40">
        <f>347469199.36+12792900</f>
        <v>360262099.36000001</v>
      </c>
      <c r="E124" s="47">
        <f t="shared" si="1"/>
        <v>103.68173640241008</v>
      </c>
    </row>
    <row r="125" spans="1:12" ht="25.5" x14ac:dyDescent="0.2">
      <c r="A125" s="38" t="s">
        <v>157</v>
      </c>
      <c r="B125" s="39" t="s">
        <v>158</v>
      </c>
      <c r="C125" s="40">
        <v>39356900</v>
      </c>
      <c r="D125" s="40">
        <v>52149800</v>
      </c>
      <c r="E125" s="47">
        <f t="shared" si="1"/>
        <v>132.50484667237512</v>
      </c>
    </row>
    <row r="126" spans="1:12" ht="25.5" x14ac:dyDescent="0.2">
      <c r="A126" s="38" t="s">
        <v>159</v>
      </c>
      <c r="B126" s="39" t="s">
        <v>160</v>
      </c>
      <c r="C126" s="40">
        <v>39356900</v>
      </c>
      <c r="D126" s="40">
        <v>52149800</v>
      </c>
      <c r="E126" s="47">
        <f t="shared" si="1"/>
        <v>132.50484667237512</v>
      </c>
    </row>
    <row r="127" spans="1:12" ht="38.25" x14ac:dyDescent="0.2">
      <c r="A127" s="38" t="s">
        <v>161</v>
      </c>
      <c r="B127" s="39" t="s">
        <v>162</v>
      </c>
      <c r="C127" s="40">
        <v>39356900</v>
      </c>
      <c r="D127" s="40">
        <v>52149800</v>
      </c>
      <c r="E127" s="47">
        <f t="shared" si="1"/>
        <v>132.50484667237512</v>
      </c>
    </row>
    <row r="128" spans="1:12" ht="25.5" x14ac:dyDescent="0.2">
      <c r="A128" s="38" t="s">
        <v>163</v>
      </c>
      <c r="B128" s="39" t="s">
        <v>164</v>
      </c>
      <c r="C128" s="40">
        <v>40229765</v>
      </c>
      <c r="D128" s="40">
        <v>40229765</v>
      </c>
      <c r="E128" s="47">
        <f t="shared" si="1"/>
        <v>100</v>
      </c>
    </row>
    <row r="129" spans="1:5" ht="51" x14ac:dyDescent="0.2">
      <c r="A129" s="38" t="s">
        <v>165</v>
      </c>
      <c r="B129" s="39" t="s">
        <v>166</v>
      </c>
      <c r="C129" s="40">
        <v>1922200</v>
      </c>
      <c r="D129" s="40">
        <v>1922200</v>
      </c>
      <c r="E129" s="47">
        <f t="shared" si="1"/>
        <v>100</v>
      </c>
    </row>
    <row r="130" spans="1:5" ht="63.75" x14ac:dyDescent="0.2">
      <c r="A130" s="38" t="s">
        <v>167</v>
      </c>
      <c r="B130" s="39" t="s">
        <v>168</v>
      </c>
      <c r="C130" s="40">
        <v>1922200</v>
      </c>
      <c r="D130" s="40">
        <v>1922200</v>
      </c>
      <c r="E130" s="47">
        <f t="shared" si="1"/>
        <v>100</v>
      </c>
    </row>
    <row r="131" spans="1:5" ht="25.5" x14ac:dyDescent="0.2">
      <c r="A131" s="38" t="s">
        <v>361</v>
      </c>
      <c r="B131" s="39" t="s">
        <v>362</v>
      </c>
      <c r="C131" s="40">
        <v>18860</v>
      </c>
      <c r="D131" s="40">
        <v>18860</v>
      </c>
      <c r="E131" s="47">
        <f t="shared" si="1"/>
        <v>100</v>
      </c>
    </row>
    <row r="132" spans="1:5" ht="25.5" x14ac:dyDescent="0.2">
      <c r="A132" s="38" t="s">
        <v>363</v>
      </c>
      <c r="B132" s="39" t="s">
        <v>364</v>
      </c>
      <c r="C132" s="40">
        <v>18860</v>
      </c>
      <c r="D132" s="40">
        <v>18860</v>
      </c>
      <c r="E132" s="47">
        <f t="shared" si="1"/>
        <v>100</v>
      </c>
    </row>
    <row r="133" spans="1:5" x14ac:dyDescent="0.2">
      <c r="A133" s="38" t="s">
        <v>169</v>
      </c>
      <c r="B133" s="39" t="s">
        <v>170</v>
      </c>
      <c r="C133" s="40">
        <v>38288705</v>
      </c>
      <c r="D133" s="40">
        <v>38288705</v>
      </c>
      <c r="E133" s="47">
        <f t="shared" si="1"/>
        <v>100</v>
      </c>
    </row>
    <row r="134" spans="1:5" ht="25.5" x14ac:dyDescent="0.2">
      <c r="A134" s="38" t="s">
        <v>171</v>
      </c>
      <c r="B134" s="39" t="s">
        <v>172</v>
      </c>
      <c r="C134" s="40">
        <v>38288705</v>
      </c>
      <c r="D134" s="40">
        <v>38288705</v>
      </c>
      <c r="E134" s="47">
        <f t="shared" ref="E134:E183" si="2">D134*100/C134</f>
        <v>100</v>
      </c>
    </row>
    <row r="135" spans="1:5" ht="25.5" x14ac:dyDescent="0.2">
      <c r="A135" s="13" t="s">
        <v>466</v>
      </c>
      <c r="B135" s="14" t="s">
        <v>467</v>
      </c>
      <c r="C135" s="15">
        <v>1875000</v>
      </c>
      <c r="D135" s="15">
        <v>1875000</v>
      </c>
      <c r="E135" s="47">
        <f t="shared" si="2"/>
        <v>100</v>
      </c>
    </row>
    <row r="136" spans="1:5" ht="51" x14ac:dyDescent="0.2">
      <c r="A136" s="13" t="s">
        <v>365</v>
      </c>
      <c r="B136" s="14" t="s">
        <v>366</v>
      </c>
      <c r="C136" s="15">
        <v>15568200</v>
      </c>
      <c r="D136" s="15">
        <v>15568200</v>
      </c>
      <c r="E136" s="47">
        <f t="shared" si="2"/>
        <v>100</v>
      </c>
    </row>
    <row r="137" spans="1:5" ht="127.5" x14ac:dyDescent="0.2">
      <c r="A137" s="48" t="s">
        <v>367</v>
      </c>
      <c r="B137" s="14" t="s">
        <v>368</v>
      </c>
      <c r="C137" s="15">
        <v>471300</v>
      </c>
      <c r="D137" s="15">
        <v>471300</v>
      </c>
      <c r="E137" s="47">
        <f t="shared" si="2"/>
        <v>100</v>
      </c>
    </row>
    <row r="138" spans="1:5" ht="102" x14ac:dyDescent="0.2">
      <c r="A138" s="13" t="s">
        <v>369</v>
      </c>
      <c r="B138" s="14" t="s">
        <v>370</v>
      </c>
      <c r="C138" s="15">
        <v>222905</v>
      </c>
      <c r="D138" s="15">
        <v>222905</v>
      </c>
      <c r="E138" s="47">
        <f t="shared" si="2"/>
        <v>100</v>
      </c>
    </row>
    <row r="139" spans="1:5" ht="63.75" x14ac:dyDescent="0.2">
      <c r="A139" s="48" t="s">
        <v>371</v>
      </c>
      <c r="B139" s="14" t="s">
        <v>372</v>
      </c>
      <c r="C139" s="15">
        <v>598600</v>
      </c>
      <c r="D139" s="15">
        <v>598600</v>
      </c>
      <c r="E139" s="47">
        <f t="shared" si="2"/>
        <v>100</v>
      </c>
    </row>
    <row r="140" spans="1:5" ht="63.75" x14ac:dyDescent="0.2">
      <c r="A140" s="13" t="s">
        <v>373</v>
      </c>
      <c r="B140" s="14" t="s">
        <v>374</v>
      </c>
      <c r="C140" s="15">
        <v>155200</v>
      </c>
      <c r="D140" s="15">
        <v>155200</v>
      </c>
      <c r="E140" s="47">
        <f t="shared" si="2"/>
        <v>100</v>
      </c>
    </row>
    <row r="141" spans="1:5" ht="25.5" x14ac:dyDescent="0.2">
      <c r="A141" s="13" t="s">
        <v>468</v>
      </c>
      <c r="B141" s="14" t="s">
        <v>469</v>
      </c>
      <c r="C141" s="15">
        <v>15923900</v>
      </c>
      <c r="D141" s="15">
        <v>15923900</v>
      </c>
      <c r="E141" s="47">
        <f t="shared" si="2"/>
        <v>100</v>
      </c>
    </row>
    <row r="142" spans="1:5" ht="25.5" x14ac:dyDescent="0.2">
      <c r="A142" s="13" t="s">
        <v>375</v>
      </c>
      <c r="B142" s="14" t="s">
        <v>470</v>
      </c>
      <c r="C142" s="15">
        <v>1247700</v>
      </c>
      <c r="D142" s="15">
        <v>1247700</v>
      </c>
      <c r="E142" s="47">
        <f t="shared" si="2"/>
        <v>100</v>
      </c>
    </row>
    <row r="143" spans="1:5" ht="114.75" x14ac:dyDescent="0.2">
      <c r="A143" s="48" t="s">
        <v>376</v>
      </c>
      <c r="B143" s="14" t="s">
        <v>471</v>
      </c>
      <c r="C143" s="15">
        <v>243000</v>
      </c>
      <c r="D143" s="15">
        <v>243000</v>
      </c>
      <c r="E143" s="47">
        <f t="shared" si="2"/>
        <v>100</v>
      </c>
    </row>
    <row r="144" spans="1:5" ht="51" x14ac:dyDescent="0.2">
      <c r="A144" s="13" t="s">
        <v>472</v>
      </c>
      <c r="B144" s="14" t="s">
        <v>473</v>
      </c>
      <c r="C144" s="15">
        <v>1982900</v>
      </c>
      <c r="D144" s="15">
        <v>1982900</v>
      </c>
      <c r="E144" s="47">
        <f t="shared" si="2"/>
        <v>100</v>
      </c>
    </row>
    <row r="145" spans="1:5" ht="25.5" x14ac:dyDescent="0.2">
      <c r="A145" s="38" t="s">
        <v>173</v>
      </c>
      <c r="B145" s="39" t="s">
        <v>174</v>
      </c>
      <c r="C145" s="40">
        <v>245448000</v>
      </c>
      <c r="D145" s="40">
        <v>245448000</v>
      </c>
      <c r="E145" s="47">
        <f t="shared" si="2"/>
        <v>100</v>
      </c>
    </row>
    <row r="146" spans="1:5" ht="38.25" x14ac:dyDescent="0.2">
      <c r="A146" s="38" t="s">
        <v>175</v>
      </c>
      <c r="B146" s="39" t="s">
        <v>176</v>
      </c>
      <c r="C146" s="40">
        <v>9037100</v>
      </c>
      <c r="D146" s="40">
        <v>9037100</v>
      </c>
      <c r="E146" s="47">
        <f t="shared" si="2"/>
        <v>100</v>
      </c>
    </row>
    <row r="147" spans="1:5" ht="38.25" x14ac:dyDescent="0.2">
      <c r="A147" s="38" t="s">
        <v>177</v>
      </c>
      <c r="B147" s="39" t="s">
        <v>178</v>
      </c>
      <c r="C147" s="40">
        <v>9037100</v>
      </c>
      <c r="D147" s="40">
        <v>9037100</v>
      </c>
      <c r="E147" s="47">
        <f t="shared" si="2"/>
        <v>100</v>
      </c>
    </row>
    <row r="148" spans="1:5" ht="63.75" x14ac:dyDescent="0.2">
      <c r="A148" s="43" t="s">
        <v>377</v>
      </c>
      <c r="B148" s="39" t="s">
        <v>378</v>
      </c>
      <c r="C148" s="15">
        <v>1362000</v>
      </c>
      <c r="D148" s="15">
        <v>1362000</v>
      </c>
      <c r="E148" s="47">
        <f t="shared" si="2"/>
        <v>100</v>
      </c>
    </row>
    <row r="149" spans="1:5" ht="25.5" x14ac:dyDescent="0.2">
      <c r="A149" s="42" t="s">
        <v>379</v>
      </c>
      <c r="B149" s="39" t="s">
        <v>380</v>
      </c>
      <c r="C149" s="15">
        <v>1741900</v>
      </c>
      <c r="D149" s="15">
        <v>1741900</v>
      </c>
      <c r="E149" s="47">
        <f t="shared" si="2"/>
        <v>100</v>
      </c>
    </row>
    <row r="150" spans="1:5" ht="63.75" x14ac:dyDescent="0.2">
      <c r="A150" s="43" t="s">
        <v>381</v>
      </c>
      <c r="B150" s="39" t="s">
        <v>382</v>
      </c>
      <c r="C150" s="15">
        <v>1757700</v>
      </c>
      <c r="D150" s="15">
        <v>1757700</v>
      </c>
      <c r="E150" s="47">
        <f t="shared" si="2"/>
        <v>100</v>
      </c>
    </row>
    <row r="151" spans="1:5" ht="51" x14ac:dyDescent="0.2">
      <c r="A151" s="42" t="s">
        <v>383</v>
      </c>
      <c r="B151" s="39" t="s">
        <v>384</v>
      </c>
      <c r="C151" s="15">
        <v>1026300</v>
      </c>
      <c r="D151" s="15">
        <v>1026300</v>
      </c>
      <c r="E151" s="47">
        <f t="shared" si="2"/>
        <v>100</v>
      </c>
    </row>
    <row r="152" spans="1:5" ht="51" x14ac:dyDescent="0.2">
      <c r="A152" s="42" t="s">
        <v>385</v>
      </c>
      <c r="B152" s="39" t="s">
        <v>386</v>
      </c>
      <c r="C152" s="15">
        <v>1747400</v>
      </c>
      <c r="D152" s="15">
        <v>1747400</v>
      </c>
      <c r="E152" s="47">
        <f t="shared" si="2"/>
        <v>100</v>
      </c>
    </row>
    <row r="153" spans="1:5" ht="63.75" x14ac:dyDescent="0.2">
      <c r="A153" s="43" t="s">
        <v>387</v>
      </c>
      <c r="B153" s="39" t="s">
        <v>388</v>
      </c>
      <c r="C153" s="15">
        <v>456400</v>
      </c>
      <c r="D153" s="15">
        <v>456400</v>
      </c>
      <c r="E153" s="47">
        <f t="shared" si="2"/>
        <v>100</v>
      </c>
    </row>
    <row r="154" spans="1:5" ht="89.25" x14ac:dyDescent="0.2">
      <c r="A154" s="43" t="s">
        <v>389</v>
      </c>
      <c r="B154" s="39" t="s">
        <v>390</v>
      </c>
      <c r="C154" s="15">
        <v>700</v>
      </c>
      <c r="D154" s="15">
        <v>700</v>
      </c>
      <c r="E154" s="47">
        <f t="shared" si="2"/>
        <v>100</v>
      </c>
    </row>
    <row r="155" spans="1:5" ht="51" x14ac:dyDescent="0.2">
      <c r="A155" s="42" t="s">
        <v>391</v>
      </c>
      <c r="B155" s="39" t="s">
        <v>392</v>
      </c>
      <c r="C155" s="15">
        <v>55700</v>
      </c>
      <c r="D155" s="15">
        <v>55700</v>
      </c>
      <c r="E155" s="47">
        <f t="shared" si="2"/>
        <v>100</v>
      </c>
    </row>
    <row r="156" spans="1:5" ht="89.25" x14ac:dyDescent="0.2">
      <c r="A156" s="38" t="s">
        <v>393</v>
      </c>
      <c r="B156" s="39" t="s">
        <v>394</v>
      </c>
      <c r="C156" s="15">
        <v>889000</v>
      </c>
      <c r="D156" s="15">
        <v>889000</v>
      </c>
      <c r="E156" s="47">
        <f t="shared" si="2"/>
        <v>100</v>
      </c>
    </row>
    <row r="157" spans="1:5" ht="51" x14ac:dyDescent="0.2">
      <c r="A157" s="38" t="s">
        <v>179</v>
      </c>
      <c r="B157" s="39" t="s">
        <v>180</v>
      </c>
      <c r="C157" s="40">
        <v>20500</v>
      </c>
      <c r="D157" s="40">
        <v>20500</v>
      </c>
      <c r="E157" s="47">
        <f t="shared" si="2"/>
        <v>100</v>
      </c>
    </row>
    <row r="158" spans="1:5" ht="63.75" x14ac:dyDescent="0.2">
      <c r="A158" s="38" t="s">
        <v>181</v>
      </c>
      <c r="B158" s="39" t="s">
        <v>182</v>
      </c>
      <c r="C158" s="40">
        <v>20500</v>
      </c>
      <c r="D158" s="40">
        <v>20500</v>
      </c>
      <c r="E158" s="47">
        <f t="shared" si="2"/>
        <v>100</v>
      </c>
    </row>
    <row r="159" spans="1:5" x14ac:dyDescent="0.2">
      <c r="A159" s="38" t="s">
        <v>183</v>
      </c>
      <c r="B159" s="39" t="s">
        <v>184</v>
      </c>
      <c r="C159" s="40">
        <v>236390400</v>
      </c>
      <c r="D159" s="40">
        <v>236390400</v>
      </c>
      <c r="E159" s="47">
        <f t="shared" si="2"/>
        <v>100</v>
      </c>
    </row>
    <row r="160" spans="1:5" ht="25.5" x14ac:dyDescent="0.2">
      <c r="A160" s="38" t="s">
        <v>185</v>
      </c>
      <c r="B160" s="39" t="s">
        <v>186</v>
      </c>
      <c r="C160" s="40">
        <v>236390400</v>
      </c>
      <c r="D160" s="40">
        <v>236390400</v>
      </c>
      <c r="E160" s="47">
        <f t="shared" si="2"/>
        <v>100</v>
      </c>
    </row>
    <row r="161" spans="1:5" ht="102" x14ac:dyDescent="0.2">
      <c r="A161" s="43" t="s">
        <v>395</v>
      </c>
      <c r="B161" s="39" t="s">
        <v>396</v>
      </c>
      <c r="C161" s="15">
        <v>167587500</v>
      </c>
      <c r="D161" s="15">
        <v>167587500</v>
      </c>
      <c r="E161" s="47">
        <f t="shared" si="2"/>
        <v>100</v>
      </c>
    </row>
    <row r="162" spans="1:5" ht="63.75" x14ac:dyDescent="0.2">
      <c r="A162" s="42" t="s">
        <v>397</v>
      </c>
      <c r="B162" s="39" t="s">
        <v>398</v>
      </c>
      <c r="C162" s="15">
        <v>68802900</v>
      </c>
      <c r="D162" s="15">
        <v>68802900</v>
      </c>
      <c r="E162" s="47">
        <f t="shared" si="2"/>
        <v>100</v>
      </c>
    </row>
    <row r="163" spans="1:5" x14ac:dyDescent="0.2">
      <c r="A163" s="38" t="s">
        <v>187</v>
      </c>
      <c r="B163" s="39" t="s">
        <v>188</v>
      </c>
      <c r="C163" s="40">
        <v>22434534.359999999</v>
      </c>
      <c r="D163" s="40">
        <v>22434534.359999999</v>
      </c>
      <c r="E163" s="47">
        <f t="shared" si="2"/>
        <v>100</v>
      </c>
    </row>
    <row r="164" spans="1:5" ht="63.75" x14ac:dyDescent="0.2">
      <c r="A164" s="38" t="s">
        <v>189</v>
      </c>
      <c r="B164" s="39" t="s">
        <v>190</v>
      </c>
      <c r="C164" s="40">
        <v>6416262.9299999997</v>
      </c>
      <c r="D164" s="40">
        <v>6416262.9299999997</v>
      </c>
      <c r="E164" s="47">
        <f t="shared" si="2"/>
        <v>100</v>
      </c>
    </row>
    <row r="165" spans="1:5" ht="63.75" x14ac:dyDescent="0.2">
      <c r="A165" s="38" t="s">
        <v>189</v>
      </c>
      <c r="B165" s="39" t="s">
        <v>191</v>
      </c>
      <c r="C165" s="40">
        <v>6416262.9299999997</v>
      </c>
      <c r="D165" s="40">
        <v>6416262.9299999997</v>
      </c>
      <c r="E165" s="47">
        <f t="shared" si="2"/>
        <v>100</v>
      </c>
    </row>
    <row r="166" spans="1:5" ht="63.75" x14ac:dyDescent="0.2">
      <c r="A166" s="38" t="s">
        <v>189</v>
      </c>
      <c r="B166" s="39" t="s">
        <v>192</v>
      </c>
      <c r="C166" s="40">
        <v>5121586.59</v>
      </c>
      <c r="D166" s="40">
        <v>5121586.59</v>
      </c>
      <c r="E166" s="47">
        <f t="shared" si="2"/>
        <v>100</v>
      </c>
    </row>
    <row r="167" spans="1:5" ht="63.75" x14ac:dyDescent="0.2">
      <c r="A167" s="38" t="s">
        <v>189</v>
      </c>
      <c r="B167" s="39" t="s">
        <v>193</v>
      </c>
      <c r="C167" s="40">
        <v>456551</v>
      </c>
      <c r="D167" s="40">
        <v>456551</v>
      </c>
      <c r="E167" s="47">
        <f t="shared" si="2"/>
        <v>100</v>
      </c>
    </row>
    <row r="168" spans="1:5" ht="63.75" x14ac:dyDescent="0.2">
      <c r="A168" s="38" t="s">
        <v>189</v>
      </c>
      <c r="B168" s="39" t="s">
        <v>194</v>
      </c>
      <c r="C168" s="40">
        <v>647395.78</v>
      </c>
      <c r="D168" s="40">
        <v>647395.78</v>
      </c>
      <c r="E168" s="47">
        <f t="shared" si="2"/>
        <v>100</v>
      </c>
    </row>
    <row r="169" spans="1:5" ht="63.75" x14ac:dyDescent="0.2">
      <c r="A169" s="38" t="s">
        <v>189</v>
      </c>
      <c r="B169" s="39" t="s">
        <v>195</v>
      </c>
      <c r="C169" s="40">
        <v>190729.56</v>
      </c>
      <c r="D169" s="40">
        <v>190729.56</v>
      </c>
      <c r="E169" s="47">
        <f t="shared" si="2"/>
        <v>100</v>
      </c>
    </row>
    <row r="170" spans="1:5" ht="76.5" x14ac:dyDescent="0.2">
      <c r="A170" s="38" t="s">
        <v>474</v>
      </c>
      <c r="B170" s="39" t="s">
        <v>475</v>
      </c>
      <c r="C170" s="40">
        <v>1125800</v>
      </c>
      <c r="D170" s="40">
        <v>1125800</v>
      </c>
      <c r="E170" s="47">
        <f t="shared" si="2"/>
        <v>100</v>
      </c>
    </row>
    <row r="171" spans="1:5" ht="89.25" x14ac:dyDescent="0.2">
      <c r="A171" s="38" t="s">
        <v>476</v>
      </c>
      <c r="B171" s="39" t="s">
        <v>477</v>
      </c>
      <c r="C171" s="40">
        <v>1125800</v>
      </c>
      <c r="D171" s="40">
        <v>1125800</v>
      </c>
      <c r="E171" s="47">
        <f t="shared" si="2"/>
        <v>100</v>
      </c>
    </row>
    <row r="172" spans="1:5" ht="63.75" x14ac:dyDescent="0.2">
      <c r="A172" s="38" t="s">
        <v>196</v>
      </c>
      <c r="B172" s="39" t="s">
        <v>197</v>
      </c>
      <c r="C172" s="40">
        <v>8038500</v>
      </c>
      <c r="D172" s="40">
        <v>8038500</v>
      </c>
      <c r="E172" s="47">
        <f t="shared" si="2"/>
        <v>100</v>
      </c>
    </row>
    <row r="173" spans="1:5" ht="76.5" x14ac:dyDescent="0.2">
      <c r="A173" s="38" t="s">
        <v>198</v>
      </c>
      <c r="B173" s="39" t="s">
        <v>199</v>
      </c>
      <c r="C173" s="40">
        <v>8038500</v>
      </c>
      <c r="D173" s="40">
        <v>8038500</v>
      </c>
      <c r="E173" s="47">
        <f t="shared" si="2"/>
        <v>100</v>
      </c>
    </row>
    <row r="174" spans="1:5" ht="25.5" x14ac:dyDescent="0.2">
      <c r="A174" s="38" t="s">
        <v>200</v>
      </c>
      <c r="B174" s="39" t="s">
        <v>478</v>
      </c>
      <c r="C174" s="40">
        <v>6853971.4299999997</v>
      </c>
      <c r="D174" s="40">
        <v>6853971.4299999997</v>
      </c>
      <c r="E174" s="47">
        <f t="shared" si="2"/>
        <v>100</v>
      </c>
    </row>
    <row r="175" spans="1:5" ht="25.5" x14ac:dyDescent="0.2">
      <c r="A175" s="38" t="s">
        <v>201</v>
      </c>
      <c r="B175" s="39" t="s">
        <v>479</v>
      </c>
      <c r="C175" s="40">
        <v>6853971.4299999997</v>
      </c>
      <c r="D175" s="40">
        <v>6853971.4299999997</v>
      </c>
      <c r="E175" s="47">
        <f t="shared" si="2"/>
        <v>100</v>
      </c>
    </row>
    <row r="176" spans="1:5" ht="25.5" x14ac:dyDescent="0.2">
      <c r="A176" s="38" t="s">
        <v>201</v>
      </c>
      <c r="B176" s="39" t="s">
        <v>480</v>
      </c>
      <c r="C176" s="40">
        <v>6700900</v>
      </c>
      <c r="D176" s="40">
        <v>6700900</v>
      </c>
      <c r="E176" s="47">
        <f t="shared" si="2"/>
        <v>100</v>
      </c>
    </row>
    <row r="177" spans="1:5" ht="25.5" x14ac:dyDescent="0.2">
      <c r="A177" s="38" t="s">
        <v>201</v>
      </c>
      <c r="B177" s="39" t="s">
        <v>399</v>
      </c>
      <c r="C177" s="40">
        <v>153071.43</v>
      </c>
      <c r="D177" s="40">
        <v>153071.43</v>
      </c>
      <c r="E177" s="47">
        <f t="shared" si="2"/>
        <v>100</v>
      </c>
    </row>
    <row r="178" spans="1:5" x14ac:dyDescent="0.2">
      <c r="A178" s="38" t="s">
        <v>202</v>
      </c>
      <c r="B178" s="39" t="s">
        <v>481</v>
      </c>
      <c r="C178" s="40">
        <v>599398</v>
      </c>
      <c r="D178" s="40">
        <v>599398</v>
      </c>
      <c r="E178" s="47">
        <f t="shared" si="2"/>
        <v>100</v>
      </c>
    </row>
    <row r="179" spans="1:5" ht="25.5" x14ac:dyDescent="0.2">
      <c r="A179" s="38" t="s">
        <v>203</v>
      </c>
      <c r="B179" s="39" t="s">
        <v>482</v>
      </c>
      <c r="C179" s="40">
        <v>599398</v>
      </c>
      <c r="D179" s="40">
        <v>599398</v>
      </c>
      <c r="E179" s="47">
        <f t="shared" si="2"/>
        <v>100</v>
      </c>
    </row>
    <row r="180" spans="1:5" ht="51" x14ac:dyDescent="0.2">
      <c r="A180" s="38" t="s">
        <v>204</v>
      </c>
      <c r="B180" s="39" t="s">
        <v>483</v>
      </c>
      <c r="C180" s="40">
        <v>-5281123.29</v>
      </c>
      <c r="D180" s="40">
        <v>-5281123.29</v>
      </c>
      <c r="E180" s="47">
        <f t="shared" si="2"/>
        <v>100</v>
      </c>
    </row>
    <row r="181" spans="1:5" ht="51" x14ac:dyDescent="0.2">
      <c r="A181" s="38" t="s">
        <v>205</v>
      </c>
      <c r="B181" s="39" t="s">
        <v>484</v>
      </c>
      <c r="C181" s="40">
        <v>-5281123.29</v>
      </c>
      <c r="D181" s="40">
        <v>-5281123.29</v>
      </c>
      <c r="E181" s="47">
        <f t="shared" si="2"/>
        <v>100</v>
      </c>
    </row>
    <row r="182" spans="1:5" ht="51" x14ac:dyDescent="0.2">
      <c r="A182" s="38" t="s">
        <v>206</v>
      </c>
      <c r="B182" s="45" t="s">
        <v>485</v>
      </c>
      <c r="C182" s="40">
        <v>-5281123.29</v>
      </c>
      <c r="D182" s="40">
        <v>-5281123.29</v>
      </c>
      <c r="E182" s="47">
        <f t="shared" si="2"/>
        <v>100</v>
      </c>
    </row>
    <row r="183" spans="1:5" x14ac:dyDescent="0.2">
      <c r="A183" s="49" t="s">
        <v>400</v>
      </c>
      <c r="B183" s="50" t="s">
        <v>401</v>
      </c>
      <c r="C183" s="51">
        <v>869218999.07000005</v>
      </c>
      <c r="D183" s="51">
        <f>D6+D123</f>
        <v>912686776.06999993</v>
      </c>
      <c r="E183" s="52">
        <f t="shared" si="2"/>
        <v>105.00078542306453</v>
      </c>
    </row>
    <row r="184" spans="1:5" x14ac:dyDescent="0.2">
      <c r="A184" s="55" t="s">
        <v>213</v>
      </c>
      <c r="B184" s="56"/>
      <c r="C184" s="56"/>
      <c r="D184" s="56"/>
      <c r="E184" s="57"/>
    </row>
    <row r="185" spans="1:5" x14ac:dyDescent="0.2">
      <c r="A185" s="11" t="s">
        <v>214</v>
      </c>
      <c r="B185" s="9" t="s">
        <v>215</v>
      </c>
      <c r="C185" s="12">
        <f>SUM(C186:C193)</f>
        <v>125131319.69</v>
      </c>
      <c r="D185" s="12">
        <f>SUM(D186:D193)</f>
        <v>127954174.69</v>
      </c>
      <c r="E185" s="65">
        <f>D185/C185%</f>
        <v>102.25591403254865</v>
      </c>
    </row>
    <row r="186" spans="1:5" ht="38.25" x14ac:dyDescent="0.2">
      <c r="A186" s="13" t="s">
        <v>216</v>
      </c>
      <c r="B186" s="14" t="s">
        <v>217</v>
      </c>
      <c r="C186" s="15">
        <v>4097623.22</v>
      </c>
      <c r="D186" s="15">
        <v>4097623.22</v>
      </c>
      <c r="E186" s="66">
        <f t="shared" ref="E186:E254" si="3">D186/C186%</f>
        <v>100.00000000000001</v>
      </c>
    </row>
    <row r="187" spans="1:5" ht="51" x14ac:dyDescent="0.2">
      <c r="A187" s="13" t="s">
        <v>218</v>
      </c>
      <c r="B187" s="14" t="s">
        <v>219</v>
      </c>
      <c r="C187" s="15">
        <v>3325250</v>
      </c>
      <c r="D187" s="15">
        <f>3325250+380000</f>
        <v>3705250</v>
      </c>
      <c r="E187" s="66">
        <f t="shared" si="3"/>
        <v>111.42771220209006</v>
      </c>
    </row>
    <row r="188" spans="1:5" ht="51" x14ac:dyDescent="0.2">
      <c r="A188" s="13" t="s">
        <v>220</v>
      </c>
      <c r="B188" s="14" t="s">
        <v>221</v>
      </c>
      <c r="C188" s="15">
        <v>76610144.670000002</v>
      </c>
      <c r="D188" s="15">
        <f>76610144.67+1000000+156855+322000</f>
        <v>78088999.670000002</v>
      </c>
      <c r="E188" s="66">
        <f t="shared" si="3"/>
        <v>101.93036445286745</v>
      </c>
    </row>
    <row r="189" spans="1:5" x14ac:dyDescent="0.2">
      <c r="A189" s="13" t="s">
        <v>222</v>
      </c>
      <c r="B189" s="14" t="s">
        <v>223</v>
      </c>
      <c r="C189" s="15">
        <v>20500</v>
      </c>
      <c r="D189" s="15">
        <v>20500</v>
      </c>
      <c r="E189" s="66">
        <f t="shared" si="3"/>
        <v>100</v>
      </c>
    </row>
    <row r="190" spans="1:5" ht="38.25" x14ac:dyDescent="0.2">
      <c r="A190" s="13" t="s">
        <v>224</v>
      </c>
      <c r="B190" s="14" t="s">
        <v>225</v>
      </c>
      <c r="C190" s="15">
        <v>33081372.800000001</v>
      </c>
      <c r="D190" s="15">
        <f>33081372.8+964000</f>
        <v>34045372.799999997</v>
      </c>
      <c r="E190" s="66">
        <f t="shared" si="3"/>
        <v>102.91402659081911</v>
      </c>
    </row>
    <row r="191" spans="1:5" x14ac:dyDescent="0.2">
      <c r="A191" s="13" t="s">
        <v>226</v>
      </c>
      <c r="B191" s="14" t="s">
        <v>227</v>
      </c>
      <c r="C191" s="15">
        <v>1008280</v>
      </c>
      <c r="D191" s="15">
        <v>1008280</v>
      </c>
      <c r="E191" s="66">
        <f t="shared" si="3"/>
        <v>100.00000000000001</v>
      </c>
    </row>
    <row r="192" spans="1:5" x14ac:dyDescent="0.2">
      <c r="A192" s="13" t="s">
        <v>228</v>
      </c>
      <c r="B192" s="14" t="s">
        <v>229</v>
      </c>
      <c r="C192" s="15"/>
      <c r="D192" s="15"/>
      <c r="E192" s="66"/>
    </row>
    <row r="193" spans="1:5" x14ac:dyDescent="0.2">
      <c r="A193" s="13" t="s">
        <v>230</v>
      </c>
      <c r="B193" s="14" t="s">
        <v>231</v>
      </c>
      <c r="C193" s="15">
        <v>6988149</v>
      </c>
      <c r="D193" s="15">
        <v>6988149</v>
      </c>
      <c r="E193" s="66">
        <f t="shared" si="3"/>
        <v>99.999999999999986</v>
      </c>
    </row>
    <row r="194" spans="1:5" ht="25.5" x14ac:dyDescent="0.2">
      <c r="A194" s="11" t="s">
        <v>232</v>
      </c>
      <c r="B194" s="9" t="s">
        <v>233</v>
      </c>
      <c r="C194" s="12">
        <f>C195</f>
        <v>8565328</v>
      </c>
      <c r="D194" s="12">
        <f>D195</f>
        <v>10165328</v>
      </c>
      <c r="E194" s="65">
        <f t="shared" si="3"/>
        <v>118.67996181815805</v>
      </c>
    </row>
    <row r="195" spans="1:5" ht="38.25" x14ac:dyDescent="0.2">
      <c r="A195" s="13" t="s">
        <v>234</v>
      </c>
      <c r="B195" s="14" t="s">
        <v>235</v>
      </c>
      <c r="C195" s="61">
        <v>8565328</v>
      </c>
      <c r="D195" s="61">
        <f>8565328+1600000</f>
        <v>10165328</v>
      </c>
      <c r="E195" s="66">
        <f t="shared" si="3"/>
        <v>118.67996181815805</v>
      </c>
    </row>
    <row r="196" spans="1:5" x14ac:dyDescent="0.2">
      <c r="A196" s="11" t="s">
        <v>236</v>
      </c>
      <c r="B196" s="9" t="s">
        <v>237</v>
      </c>
      <c r="C196" s="12">
        <f>SUM(C197:C201)</f>
        <v>136814808.69999999</v>
      </c>
      <c r="D196" s="12">
        <f>SUM(D197:D201)</f>
        <v>143129808.69999999</v>
      </c>
      <c r="E196" s="65">
        <f t="shared" si="3"/>
        <v>104.61572841420053</v>
      </c>
    </row>
    <row r="197" spans="1:5" x14ac:dyDescent="0.2">
      <c r="A197" s="13" t="s">
        <v>238</v>
      </c>
      <c r="B197" s="14" t="s">
        <v>239</v>
      </c>
      <c r="C197" s="15">
        <v>456400</v>
      </c>
      <c r="D197" s="15">
        <v>456400</v>
      </c>
      <c r="E197" s="66">
        <f t="shared" si="3"/>
        <v>100</v>
      </c>
    </row>
    <row r="198" spans="1:5" x14ac:dyDescent="0.2">
      <c r="A198" s="13" t="s">
        <v>240</v>
      </c>
      <c r="B198" s="14" t="s">
        <v>241</v>
      </c>
      <c r="C198" s="15">
        <v>1700000</v>
      </c>
      <c r="D198" s="15">
        <v>1700000</v>
      </c>
      <c r="E198" s="66">
        <f t="shared" si="3"/>
        <v>100</v>
      </c>
    </row>
    <row r="199" spans="1:5" x14ac:dyDescent="0.2">
      <c r="A199" s="13" t="s">
        <v>242</v>
      </c>
      <c r="B199" s="14" t="s">
        <v>243</v>
      </c>
      <c r="C199" s="15">
        <v>50907444.039999999</v>
      </c>
      <c r="D199" s="15">
        <v>50907444.039999999</v>
      </c>
      <c r="E199" s="66">
        <f t="shared" si="3"/>
        <v>100</v>
      </c>
    </row>
    <row r="200" spans="1:5" x14ac:dyDescent="0.2">
      <c r="A200" s="13" t="s">
        <v>244</v>
      </c>
      <c r="B200" s="14" t="s">
        <v>245</v>
      </c>
      <c r="C200" s="15">
        <v>1460589.33</v>
      </c>
      <c r="D200" s="15">
        <v>1460589.33</v>
      </c>
      <c r="E200" s="66">
        <f t="shared" si="3"/>
        <v>100</v>
      </c>
    </row>
    <row r="201" spans="1:5" ht="25.5" x14ac:dyDescent="0.2">
      <c r="A201" s="13" t="s">
        <v>246</v>
      </c>
      <c r="B201" s="14" t="s">
        <v>247</v>
      </c>
      <c r="C201" s="15">
        <v>82290375.329999998</v>
      </c>
      <c r="D201" s="15">
        <f>82290375.33+6315000</f>
        <v>88605375.329999998</v>
      </c>
      <c r="E201" s="66">
        <f t="shared" si="3"/>
        <v>107.6740444732153</v>
      </c>
    </row>
    <row r="202" spans="1:5" x14ac:dyDescent="0.2">
      <c r="A202" s="11" t="s">
        <v>248</v>
      </c>
      <c r="B202" s="9" t="s">
        <v>249</v>
      </c>
      <c r="C202" s="12">
        <f>SUM(C203)</f>
        <v>12500300</v>
      </c>
      <c r="D202" s="12">
        <f>SUM(D203)</f>
        <v>12500300</v>
      </c>
      <c r="E202" s="65">
        <f t="shared" si="3"/>
        <v>100</v>
      </c>
    </row>
    <row r="203" spans="1:5" x14ac:dyDescent="0.2">
      <c r="A203" s="13" t="s">
        <v>250</v>
      </c>
      <c r="B203" s="14" t="s">
        <v>251</v>
      </c>
      <c r="C203" s="15">
        <v>12500300</v>
      </c>
      <c r="D203" s="15">
        <v>12500300</v>
      </c>
      <c r="E203" s="66">
        <f t="shared" si="3"/>
        <v>100</v>
      </c>
    </row>
    <row r="204" spans="1:5" x14ac:dyDescent="0.2">
      <c r="A204" s="11" t="s">
        <v>331</v>
      </c>
      <c r="B204" s="9" t="s">
        <v>334</v>
      </c>
      <c r="C204" s="12">
        <f>SUM(C205)</f>
        <v>82309282.900000006</v>
      </c>
      <c r="D204" s="12">
        <f>SUM(D205)</f>
        <v>95827304.900000006</v>
      </c>
      <c r="E204" s="65">
        <f t="shared" si="3"/>
        <v>116.42344766437031</v>
      </c>
    </row>
    <row r="205" spans="1:5" ht="25.5" x14ac:dyDescent="0.2">
      <c r="A205" s="13" t="s">
        <v>332</v>
      </c>
      <c r="B205" s="14" t="s">
        <v>333</v>
      </c>
      <c r="C205" s="15">
        <v>82309282.900000006</v>
      </c>
      <c r="D205" s="15">
        <f>82309282.9+13518022</f>
        <v>95827304.900000006</v>
      </c>
      <c r="E205" s="66">
        <f t="shared" si="3"/>
        <v>116.42344766437031</v>
      </c>
    </row>
    <row r="206" spans="1:5" x14ac:dyDescent="0.2">
      <c r="A206" s="11" t="s">
        <v>252</v>
      </c>
      <c r="B206" s="9" t="s">
        <v>253</v>
      </c>
      <c r="C206" s="12">
        <f>SUM(C207:C210)</f>
        <v>448952091.09000003</v>
      </c>
      <c r="D206" s="12">
        <f>SUM(D207:D210)</f>
        <v>461744991.09000003</v>
      </c>
      <c r="E206" s="65">
        <f t="shared" si="3"/>
        <v>102.84950226402563</v>
      </c>
    </row>
    <row r="207" spans="1:5" x14ac:dyDescent="0.2">
      <c r="A207" s="13" t="s">
        <v>254</v>
      </c>
      <c r="B207" s="14" t="s">
        <v>255</v>
      </c>
      <c r="C207" s="61">
        <v>102688563.40000001</v>
      </c>
      <c r="D207" s="61">
        <v>102688563.40000001</v>
      </c>
      <c r="E207" s="66">
        <f t="shared" si="3"/>
        <v>100</v>
      </c>
    </row>
    <row r="208" spans="1:5" x14ac:dyDescent="0.2">
      <c r="A208" s="13" t="s">
        <v>256</v>
      </c>
      <c r="B208" s="14" t="s">
        <v>257</v>
      </c>
      <c r="C208" s="61">
        <v>274355879.82999998</v>
      </c>
      <c r="D208" s="61">
        <f>274355879.83+12109000</f>
        <v>286464879.82999998</v>
      </c>
      <c r="E208" s="66">
        <f t="shared" si="3"/>
        <v>104.41361052932531</v>
      </c>
    </row>
    <row r="209" spans="1:5" x14ac:dyDescent="0.2">
      <c r="A209" s="13" t="s">
        <v>258</v>
      </c>
      <c r="B209" s="14" t="s">
        <v>259</v>
      </c>
      <c r="C209" s="61">
        <v>26227281</v>
      </c>
      <c r="D209" s="61">
        <f>26227281+683900</f>
        <v>26911181</v>
      </c>
      <c r="E209" s="66">
        <f t="shared" si="3"/>
        <v>102.60759016537017</v>
      </c>
    </row>
    <row r="210" spans="1:5" x14ac:dyDescent="0.2">
      <c r="A210" s="13" t="s">
        <v>260</v>
      </c>
      <c r="B210" s="14" t="s">
        <v>261</v>
      </c>
      <c r="C210" s="61">
        <v>45680366.859999999</v>
      </c>
      <c r="D210" s="61">
        <v>45680366.859999999</v>
      </c>
      <c r="E210" s="66">
        <f t="shared" si="3"/>
        <v>100</v>
      </c>
    </row>
    <row r="211" spans="1:5" x14ac:dyDescent="0.2">
      <c r="A211" s="11" t="s">
        <v>262</v>
      </c>
      <c r="B211" s="9" t="s">
        <v>263</v>
      </c>
      <c r="C211" s="12">
        <f>SUM(C212:C213)</f>
        <v>83747162.200000003</v>
      </c>
      <c r="D211" s="12">
        <f>SUM(D212:D213)</f>
        <v>88891162.200000003</v>
      </c>
      <c r="E211" s="65">
        <f t="shared" si="3"/>
        <v>106.14229767895348</v>
      </c>
    </row>
    <row r="212" spans="1:5" x14ac:dyDescent="0.2">
      <c r="A212" s="13" t="s">
        <v>264</v>
      </c>
      <c r="B212" s="14" t="s">
        <v>265</v>
      </c>
      <c r="C212" s="15">
        <v>79319480.200000003</v>
      </c>
      <c r="D212" s="15">
        <f>79319480.2+4823000</f>
        <v>84142480.200000003</v>
      </c>
      <c r="E212" s="66">
        <f t="shared" si="3"/>
        <v>106.08047353290648</v>
      </c>
    </row>
    <row r="213" spans="1:5" ht="25.5" x14ac:dyDescent="0.2">
      <c r="A213" s="13" t="s">
        <v>266</v>
      </c>
      <c r="B213" s="14" t="s">
        <v>267</v>
      </c>
      <c r="C213" s="15">
        <v>4427682</v>
      </c>
      <c r="D213" s="15">
        <f>4427682+321000</f>
        <v>4748682</v>
      </c>
      <c r="E213" s="66">
        <f t="shared" si="3"/>
        <v>107.24984314591698</v>
      </c>
    </row>
    <row r="214" spans="1:5" x14ac:dyDescent="0.2">
      <c r="A214" s="11" t="s">
        <v>405</v>
      </c>
      <c r="B214" s="9" t="s">
        <v>407</v>
      </c>
      <c r="C214" s="12">
        <f>SUM(C215)</f>
        <v>1326800</v>
      </c>
      <c r="D214" s="12">
        <f>SUM(D215)</f>
        <v>1326800</v>
      </c>
      <c r="E214" s="65">
        <f t="shared" si="3"/>
        <v>100</v>
      </c>
    </row>
    <row r="215" spans="1:5" x14ac:dyDescent="0.2">
      <c r="A215" s="13" t="s">
        <v>406</v>
      </c>
      <c r="B215" s="14" t="s">
        <v>408</v>
      </c>
      <c r="C215" s="15">
        <v>1326800</v>
      </c>
      <c r="D215" s="15">
        <v>1326800</v>
      </c>
      <c r="E215" s="66">
        <f t="shared" si="3"/>
        <v>100</v>
      </c>
    </row>
    <row r="216" spans="1:5" x14ac:dyDescent="0.2">
      <c r="A216" s="11" t="s">
        <v>268</v>
      </c>
      <c r="B216" s="9" t="s">
        <v>269</v>
      </c>
      <c r="C216" s="12">
        <f>SUM(C217:C219)</f>
        <v>6397400</v>
      </c>
      <c r="D216" s="12">
        <f>SUM(D217:D219)</f>
        <v>6397400</v>
      </c>
      <c r="E216" s="65">
        <f t="shared" si="3"/>
        <v>100</v>
      </c>
    </row>
    <row r="217" spans="1:5" x14ac:dyDescent="0.2">
      <c r="A217" s="13" t="s">
        <v>270</v>
      </c>
      <c r="B217" s="14" t="s">
        <v>271</v>
      </c>
      <c r="C217" s="15">
        <v>3398500</v>
      </c>
      <c r="D217" s="15">
        <v>3398500</v>
      </c>
      <c r="E217" s="66">
        <f t="shared" si="3"/>
        <v>100</v>
      </c>
    </row>
    <row r="218" spans="1:5" x14ac:dyDescent="0.2">
      <c r="A218" s="13" t="s">
        <v>272</v>
      </c>
      <c r="B218" s="14" t="s">
        <v>273</v>
      </c>
      <c r="C218" s="15">
        <v>1026300</v>
      </c>
      <c r="D218" s="15">
        <v>1026300</v>
      </c>
      <c r="E218" s="66">
        <f t="shared" si="3"/>
        <v>100</v>
      </c>
    </row>
    <row r="219" spans="1:5" x14ac:dyDescent="0.2">
      <c r="A219" s="13" t="s">
        <v>274</v>
      </c>
      <c r="B219" s="14" t="s">
        <v>275</v>
      </c>
      <c r="C219" s="15">
        <v>1972600</v>
      </c>
      <c r="D219" s="15">
        <v>1972600</v>
      </c>
      <c r="E219" s="66">
        <f t="shared" si="3"/>
        <v>100</v>
      </c>
    </row>
    <row r="220" spans="1:5" x14ac:dyDescent="0.2">
      <c r="A220" s="11" t="s">
        <v>276</v>
      </c>
      <c r="B220" s="9" t="s">
        <v>277</v>
      </c>
      <c r="C220" s="12">
        <f>C221</f>
        <v>387158.23</v>
      </c>
      <c r="D220" s="12">
        <f>D221</f>
        <v>387158.23</v>
      </c>
      <c r="E220" s="65">
        <f t="shared" si="3"/>
        <v>100</v>
      </c>
    </row>
    <row r="221" spans="1:5" x14ac:dyDescent="0.2">
      <c r="A221" s="13" t="s">
        <v>278</v>
      </c>
      <c r="B221" s="14" t="s">
        <v>279</v>
      </c>
      <c r="C221" s="15">
        <v>387158.23</v>
      </c>
      <c r="D221" s="15">
        <v>387158.23</v>
      </c>
      <c r="E221" s="66">
        <f t="shared" si="3"/>
        <v>100</v>
      </c>
    </row>
    <row r="222" spans="1:5" ht="25.5" x14ac:dyDescent="0.2">
      <c r="A222" s="11" t="s">
        <v>280</v>
      </c>
      <c r="B222" s="9" t="s">
        <v>281</v>
      </c>
      <c r="C222" s="12">
        <f>C223</f>
        <v>13100.11</v>
      </c>
      <c r="D222" s="12">
        <f>D223</f>
        <v>13100.11</v>
      </c>
      <c r="E222" s="65">
        <f t="shared" si="3"/>
        <v>100</v>
      </c>
    </row>
    <row r="223" spans="1:5" ht="25.5" x14ac:dyDescent="0.2">
      <c r="A223" s="13" t="s">
        <v>282</v>
      </c>
      <c r="B223" s="14" t="s">
        <v>283</v>
      </c>
      <c r="C223" s="15">
        <v>13100.11</v>
      </c>
      <c r="D223" s="15">
        <v>13100.11</v>
      </c>
      <c r="E223" s="66">
        <f t="shared" si="3"/>
        <v>100</v>
      </c>
    </row>
    <row r="224" spans="1:5" ht="38.25" x14ac:dyDescent="0.2">
      <c r="A224" s="16" t="s">
        <v>284</v>
      </c>
      <c r="B224" s="9" t="s">
        <v>285</v>
      </c>
      <c r="C224" s="12">
        <f>SUM(C225:C227)</f>
        <v>31086043</v>
      </c>
      <c r="D224" s="12">
        <f>SUM(D225:D227)</f>
        <v>32361043</v>
      </c>
      <c r="E224" s="65">
        <f>D224/C224%</f>
        <v>104.10151912869708</v>
      </c>
    </row>
    <row r="225" spans="1:5" ht="38.25" x14ac:dyDescent="0.2">
      <c r="A225" s="13" t="s">
        <v>286</v>
      </c>
      <c r="B225" s="14" t="s">
        <v>287</v>
      </c>
      <c r="C225" s="15">
        <v>17754043</v>
      </c>
      <c r="D225" s="15">
        <f>17754043+1275000</f>
        <v>19029043</v>
      </c>
      <c r="E225" s="66">
        <f t="shared" si="3"/>
        <v>107.18146283638043</v>
      </c>
    </row>
    <row r="226" spans="1:5" x14ac:dyDescent="0.2">
      <c r="A226" s="13" t="s">
        <v>410</v>
      </c>
      <c r="B226" s="14" t="s">
        <v>409</v>
      </c>
      <c r="C226" s="15">
        <v>13329000</v>
      </c>
      <c r="D226" s="15">
        <v>13329000</v>
      </c>
      <c r="E226" s="66">
        <f t="shared" si="3"/>
        <v>100</v>
      </c>
    </row>
    <row r="227" spans="1:5" ht="25.5" x14ac:dyDescent="0.2">
      <c r="A227" s="13" t="s">
        <v>336</v>
      </c>
      <c r="B227" s="14" t="s">
        <v>335</v>
      </c>
      <c r="C227" s="15">
        <v>3000</v>
      </c>
      <c r="D227" s="15">
        <v>3000</v>
      </c>
      <c r="E227" s="66">
        <f t="shared" si="3"/>
        <v>100</v>
      </c>
    </row>
    <row r="228" spans="1:5" x14ac:dyDescent="0.2">
      <c r="A228" s="17" t="s">
        <v>288</v>
      </c>
      <c r="B228" s="31"/>
      <c r="C228" s="10">
        <f>C224+C220+C222+C216+C211+C206+C202+C196+C194+C185+C204+C214</f>
        <v>937230793.91999996</v>
      </c>
      <c r="D228" s="10">
        <f>D224+D220+D222+D216+D211+D206+D202+D196+D194+D185+D204+D214</f>
        <v>980698570.91999996</v>
      </c>
      <c r="E228" s="67">
        <f>D228/C228%</f>
        <v>104.63789466607201</v>
      </c>
    </row>
    <row r="229" spans="1:5" ht="25.5" x14ac:dyDescent="0.2">
      <c r="A229" s="18" t="s">
        <v>289</v>
      </c>
      <c r="B229" s="19" t="s">
        <v>290</v>
      </c>
      <c r="C229" s="15">
        <f>C233+C240+C246</f>
        <v>68011794.849999905</v>
      </c>
      <c r="D229" s="15">
        <f>D233+D240+D246</f>
        <v>68011794.849999905</v>
      </c>
      <c r="E229" s="66">
        <f t="shared" si="3"/>
        <v>100</v>
      </c>
    </row>
    <row r="230" spans="1:5" x14ac:dyDescent="0.2">
      <c r="A230" s="18" t="s">
        <v>291</v>
      </c>
      <c r="B230" s="19"/>
      <c r="C230" s="15"/>
      <c r="D230" s="15"/>
      <c r="E230" s="66"/>
    </row>
    <row r="231" spans="1:5" x14ac:dyDescent="0.2">
      <c r="A231" s="18" t="s">
        <v>292</v>
      </c>
      <c r="B231" s="19" t="s">
        <v>293</v>
      </c>
      <c r="C231" s="15">
        <v>0</v>
      </c>
      <c r="D231" s="15">
        <v>0</v>
      </c>
      <c r="E231" s="66">
        <v>0</v>
      </c>
    </row>
    <row r="232" spans="1:5" x14ac:dyDescent="0.2">
      <c r="A232" s="18" t="s">
        <v>294</v>
      </c>
      <c r="B232" s="19"/>
      <c r="C232" s="15"/>
      <c r="D232" s="15"/>
      <c r="E232" s="66"/>
    </row>
    <row r="233" spans="1:5" ht="25.5" x14ac:dyDescent="0.2">
      <c r="A233" s="20" t="s">
        <v>295</v>
      </c>
      <c r="B233" s="21" t="s">
        <v>296</v>
      </c>
      <c r="C233" s="12">
        <f>C234</f>
        <v>30817100</v>
      </c>
      <c r="D233" s="12">
        <f>D234</f>
        <v>30817100</v>
      </c>
      <c r="E233" s="65">
        <v>100</v>
      </c>
    </row>
    <row r="234" spans="1:5" ht="25.5" x14ac:dyDescent="0.2">
      <c r="A234" s="22" t="s">
        <v>297</v>
      </c>
      <c r="B234" s="23" t="s">
        <v>298</v>
      </c>
      <c r="C234" s="15">
        <f>C235</f>
        <v>30817100</v>
      </c>
      <c r="D234" s="15">
        <f>D235</f>
        <v>30817100</v>
      </c>
      <c r="E234" s="66">
        <v>100</v>
      </c>
    </row>
    <row r="235" spans="1:5" ht="38.25" x14ac:dyDescent="0.2">
      <c r="A235" s="22" t="s">
        <v>299</v>
      </c>
      <c r="B235" s="23" t="s">
        <v>300</v>
      </c>
      <c r="C235" s="15">
        <v>30817100</v>
      </c>
      <c r="D235" s="15">
        <v>30817100</v>
      </c>
      <c r="E235" s="66">
        <v>100</v>
      </c>
    </row>
    <row r="236" spans="1:5" ht="38.25" x14ac:dyDescent="0.2">
      <c r="A236" s="22" t="s">
        <v>301</v>
      </c>
      <c r="B236" s="23" t="s">
        <v>302</v>
      </c>
      <c r="C236" s="15">
        <f>C237</f>
        <v>0</v>
      </c>
      <c r="D236" s="15">
        <f>D237</f>
        <v>0</v>
      </c>
      <c r="E236" s="66">
        <v>0</v>
      </c>
    </row>
    <row r="237" spans="1:5" ht="38.25" x14ac:dyDescent="0.2">
      <c r="A237" s="22" t="s">
        <v>303</v>
      </c>
      <c r="B237" s="23" t="s">
        <v>304</v>
      </c>
      <c r="C237" s="15">
        <v>0</v>
      </c>
      <c r="D237" s="15">
        <v>0</v>
      </c>
      <c r="E237" s="66">
        <v>0</v>
      </c>
    </row>
    <row r="238" spans="1:5" x14ac:dyDescent="0.2">
      <c r="A238" s="22" t="s">
        <v>305</v>
      </c>
      <c r="B238" s="23" t="s">
        <v>293</v>
      </c>
      <c r="C238" s="15">
        <v>0</v>
      </c>
      <c r="D238" s="15">
        <v>0</v>
      </c>
      <c r="E238" s="66">
        <v>0</v>
      </c>
    </row>
    <row r="239" spans="1:5" x14ac:dyDescent="0.2">
      <c r="A239" s="22" t="s">
        <v>306</v>
      </c>
      <c r="B239" s="23" t="s">
        <v>293</v>
      </c>
      <c r="C239" s="68">
        <v>0</v>
      </c>
      <c r="D239" s="68">
        <v>0</v>
      </c>
      <c r="E239" s="66">
        <v>0</v>
      </c>
    </row>
    <row r="240" spans="1:5" ht="25.5" x14ac:dyDescent="0.2">
      <c r="A240" s="24" t="s">
        <v>307</v>
      </c>
      <c r="B240" s="32" t="s">
        <v>308</v>
      </c>
      <c r="C240" s="69">
        <f>C241</f>
        <v>7367000</v>
      </c>
      <c r="D240" s="69">
        <f>D241</f>
        <v>7367000</v>
      </c>
      <c r="E240" s="65">
        <f t="shared" si="3"/>
        <v>100</v>
      </c>
    </row>
    <row r="241" spans="1:5" ht="38.25" x14ac:dyDescent="0.2">
      <c r="A241" s="24" t="s">
        <v>309</v>
      </c>
      <c r="B241" s="32" t="s">
        <v>310</v>
      </c>
      <c r="C241" s="69">
        <f>C242+C244</f>
        <v>7367000</v>
      </c>
      <c r="D241" s="69">
        <f>D242+D244</f>
        <v>7367000</v>
      </c>
      <c r="E241" s="65">
        <f t="shared" si="3"/>
        <v>100</v>
      </c>
    </row>
    <row r="242" spans="1:5" ht="38.25" x14ac:dyDescent="0.2">
      <c r="A242" s="24" t="s">
        <v>411</v>
      </c>
      <c r="B242" s="32" t="s">
        <v>413</v>
      </c>
      <c r="C242" s="69">
        <v>10000000</v>
      </c>
      <c r="D242" s="69">
        <v>10000000</v>
      </c>
      <c r="E242" s="65">
        <f t="shared" si="3"/>
        <v>100</v>
      </c>
    </row>
    <row r="243" spans="1:5" ht="51" x14ac:dyDescent="0.2">
      <c r="A243" s="25" t="s">
        <v>412</v>
      </c>
      <c r="B243" s="33" t="s">
        <v>414</v>
      </c>
      <c r="C243" s="70">
        <v>10000000</v>
      </c>
      <c r="D243" s="70">
        <v>10000000</v>
      </c>
      <c r="E243" s="66">
        <f t="shared" si="3"/>
        <v>100</v>
      </c>
    </row>
    <row r="244" spans="1:5" ht="38.25" x14ac:dyDescent="0.2">
      <c r="A244" s="24" t="s">
        <v>311</v>
      </c>
      <c r="B244" s="32" t="s">
        <v>312</v>
      </c>
      <c r="C244" s="69">
        <f>C245</f>
        <v>-2633000</v>
      </c>
      <c r="D244" s="69">
        <f>D245</f>
        <v>-2633000</v>
      </c>
      <c r="E244" s="65">
        <f t="shared" si="3"/>
        <v>100</v>
      </c>
    </row>
    <row r="245" spans="1:5" ht="51" x14ac:dyDescent="0.2">
      <c r="A245" s="25" t="s">
        <v>313</v>
      </c>
      <c r="B245" s="33" t="s">
        <v>314</v>
      </c>
      <c r="C245" s="70">
        <v>-2633000</v>
      </c>
      <c r="D245" s="70">
        <v>-2633000</v>
      </c>
      <c r="E245" s="66">
        <f t="shared" si="3"/>
        <v>100</v>
      </c>
    </row>
    <row r="246" spans="1:5" ht="25.5" x14ac:dyDescent="0.2">
      <c r="A246" s="20" t="s">
        <v>315</v>
      </c>
      <c r="B246" s="21" t="s">
        <v>316</v>
      </c>
      <c r="C246" s="71">
        <f>C254+C247</f>
        <v>29827694.849999905</v>
      </c>
      <c r="D246" s="71">
        <f>D254+D247</f>
        <v>29827694.849999905</v>
      </c>
      <c r="E246" s="65">
        <f t="shared" si="3"/>
        <v>100</v>
      </c>
    </row>
    <row r="247" spans="1:5" x14ac:dyDescent="0.2">
      <c r="A247" s="26" t="s">
        <v>317</v>
      </c>
      <c r="B247" s="27" t="s">
        <v>293</v>
      </c>
      <c r="C247" s="72">
        <f>C249</f>
        <v>-910036099.07000005</v>
      </c>
      <c r="D247" s="72">
        <f>D249</f>
        <v>-953503876.07000005</v>
      </c>
      <c r="E247" s="65">
        <f t="shared" si="3"/>
        <v>104.77648931118462</v>
      </c>
    </row>
    <row r="248" spans="1:5" x14ac:dyDescent="0.2">
      <c r="A248" s="18" t="s">
        <v>318</v>
      </c>
      <c r="B248" s="19" t="s">
        <v>319</v>
      </c>
      <c r="C248" s="73">
        <f>C249</f>
        <v>-910036099.07000005</v>
      </c>
      <c r="D248" s="73">
        <f>D249</f>
        <v>-953503876.07000005</v>
      </c>
      <c r="E248" s="66">
        <f t="shared" si="3"/>
        <v>104.77648931118462</v>
      </c>
    </row>
    <row r="249" spans="1:5" ht="25.5" x14ac:dyDescent="0.2">
      <c r="A249" s="18" t="s">
        <v>320</v>
      </c>
      <c r="B249" s="19" t="s">
        <v>321</v>
      </c>
      <c r="C249" s="73">
        <f>C250</f>
        <v>-910036099.07000005</v>
      </c>
      <c r="D249" s="73">
        <f>D250</f>
        <v>-953503876.07000005</v>
      </c>
      <c r="E249" s="66">
        <f t="shared" si="3"/>
        <v>104.77648931118462</v>
      </c>
    </row>
    <row r="250" spans="1:5" ht="25.5" x14ac:dyDescent="0.2">
      <c r="A250" s="18" t="s">
        <v>322</v>
      </c>
      <c r="B250" s="19" t="s">
        <v>323</v>
      </c>
      <c r="C250" s="15">
        <v>-910036099.07000005</v>
      </c>
      <c r="D250" s="15">
        <v>-953503876.07000005</v>
      </c>
      <c r="E250" s="66">
        <f t="shared" si="3"/>
        <v>104.77648931118462</v>
      </c>
    </row>
    <row r="251" spans="1:5" x14ac:dyDescent="0.2">
      <c r="A251" s="26" t="s">
        <v>324</v>
      </c>
      <c r="B251" s="27" t="s">
        <v>293</v>
      </c>
      <c r="C251" s="72">
        <f t="shared" ref="C251:D253" si="4">C252</f>
        <v>939863793.91999996</v>
      </c>
      <c r="D251" s="72">
        <f t="shared" si="4"/>
        <v>983331570.91999996</v>
      </c>
      <c r="E251" s="65">
        <f t="shared" si="3"/>
        <v>104.62490174440106</v>
      </c>
    </row>
    <row r="252" spans="1:5" x14ac:dyDescent="0.2">
      <c r="A252" s="18" t="s">
        <v>325</v>
      </c>
      <c r="B252" s="19" t="s">
        <v>326</v>
      </c>
      <c r="C252" s="73">
        <f t="shared" si="4"/>
        <v>939863793.91999996</v>
      </c>
      <c r="D252" s="73">
        <f t="shared" si="4"/>
        <v>983331570.91999996</v>
      </c>
      <c r="E252" s="66">
        <f t="shared" si="3"/>
        <v>104.62490174440106</v>
      </c>
    </row>
    <row r="253" spans="1:5" ht="25.5" x14ac:dyDescent="0.2">
      <c r="A253" s="18" t="s">
        <v>327</v>
      </c>
      <c r="B253" s="19" t="s">
        <v>328</v>
      </c>
      <c r="C253" s="73">
        <f t="shared" si="4"/>
        <v>939863793.91999996</v>
      </c>
      <c r="D253" s="73">
        <f t="shared" si="4"/>
        <v>983331570.91999996</v>
      </c>
      <c r="E253" s="66">
        <f t="shared" si="3"/>
        <v>104.62490174440106</v>
      </c>
    </row>
    <row r="254" spans="1:5" ht="25.5" x14ac:dyDescent="0.2">
      <c r="A254" s="18" t="s">
        <v>329</v>
      </c>
      <c r="B254" s="19" t="s">
        <v>330</v>
      </c>
      <c r="C254" s="15">
        <v>939863793.91999996</v>
      </c>
      <c r="D254" s="15">
        <v>983331570.91999996</v>
      </c>
      <c r="E254" s="66">
        <f t="shared" si="3"/>
        <v>104.62490174440106</v>
      </c>
    </row>
    <row r="256" spans="1:5" x14ac:dyDescent="0.2">
      <c r="C256" s="75"/>
    </row>
    <row r="257" spans="3:3" x14ac:dyDescent="0.2">
      <c r="C257" s="75"/>
    </row>
  </sheetData>
  <mergeCells count="3">
    <mergeCell ref="A2:E2"/>
    <mergeCell ref="A184:E184"/>
    <mergeCell ref="A5:E5"/>
  </mergeCells>
  <pageMargins left="0.39370078740157483" right="0.39370078740157483" top="0.78740157480314965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66E0-C6AF-4AED-877B-FB3AE0BBDD9A}">
  <dimension ref="A1:E19"/>
  <sheetViews>
    <sheetView workbookViewId="0">
      <selection activeCell="E15" sqref="E15:E19"/>
    </sheetView>
  </sheetViews>
  <sheetFormatPr defaultRowHeight="12.75" x14ac:dyDescent="0.2"/>
  <cols>
    <col min="2" max="2" width="23" customWidth="1"/>
    <col min="3" max="3" width="19" customWidth="1"/>
    <col min="5" max="5" width="14.5703125" customWidth="1"/>
  </cols>
  <sheetData>
    <row r="1" spans="1:5" ht="15" x14ac:dyDescent="0.25">
      <c r="A1" s="4" t="s">
        <v>13</v>
      </c>
      <c r="B1" s="5">
        <v>21206600</v>
      </c>
      <c r="C1" s="5">
        <v>21206600</v>
      </c>
      <c r="D1" s="6">
        <f t="shared" ref="D1:D10" si="0">C1*100/B1</f>
        <v>100</v>
      </c>
    </row>
    <row r="2" spans="1:5" ht="15" x14ac:dyDescent="0.25">
      <c r="A2" s="4" t="s">
        <v>15</v>
      </c>
      <c r="B2" s="5">
        <v>21206600</v>
      </c>
      <c r="C2" s="5">
        <f>C3+C5+C7+C9</f>
        <v>21206600</v>
      </c>
      <c r="D2" s="6">
        <f t="shared" si="0"/>
        <v>100</v>
      </c>
    </row>
    <row r="3" spans="1:5" ht="15" x14ac:dyDescent="0.25">
      <c r="A3" s="4" t="s">
        <v>17</v>
      </c>
      <c r="B3" s="5">
        <v>5937848</v>
      </c>
      <c r="C3" s="5">
        <v>10835400</v>
      </c>
      <c r="D3" s="6">
        <f t="shared" si="0"/>
        <v>182.48025210480296</v>
      </c>
      <c r="E3" s="8">
        <f>C3-B3</f>
        <v>4897552</v>
      </c>
    </row>
    <row r="4" spans="1:5" ht="15" x14ac:dyDescent="0.25">
      <c r="A4" s="4" t="s">
        <v>19</v>
      </c>
      <c r="B4" s="5">
        <v>5937848</v>
      </c>
      <c r="C4" s="5">
        <v>10835400</v>
      </c>
      <c r="D4" s="6">
        <f t="shared" si="0"/>
        <v>182.48025210480296</v>
      </c>
      <c r="E4" s="8">
        <f t="shared" ref="E4:E10" si="1">C4-B4</f>
        <v>4897552</v>
      </c>
    </row>
    <row r="5" spans="1:5" ht="15" x14ac:dyDescent="0.25">
      <c r="A5" s="4" t="s">
        <v>21</v>
      </c>
      <c r="B5" s="5">
        <v>212066</v>
      </c>
      <c r="C5" s="5">
        <v>62300</v>
      </c>
      <c r="D5" s="6">
        <f t="shared" si="0"/>
        <v>29.377646581724559</v>
      </c>
      <c r="E5" s="8">
        <f t="shared" si="1"/>
        <v>-149766</v>
      </c>
    </row>
    <row r="6" spans="1:5" ht="15" x14ac:dyDescent="0.25">
      <c r="A6" s="4" t="s">
        <v>23</v>
      </c>
      <c r="B6" s="5">
        <v>212066</v>
      </c>
      <c r="C6" s="5">
        <v>62300</v>
      </c>
      <c r="D6" s="6">
        <f t="shared" si="0"/>
        <v>29.377646581724559</v>
      </c>
      <c r="E6" s="8">
        <f t="shared" si="1"/>
        <v>-149766</v>
      </c>
    </row>
    <row r="7" spans="1:5" ht="15" x14ac:dyDescent="0.25">
      <c r="A7" s="4" t="s">
        <v>25</v>
      </c>
      <c r="B7" s="5">
        <v>12723960</v>
      </c>
      <c r="C7" s="5">
        <v>11765200</v>
      </c>
      <c r="D7" s="6">
        <f t="shared" si="0"/>
        <v>92.464924441761838</v>
      </c>
      <c r="E7" s="8">
        <f t="shared" si="1"/>
        <v>-958760</v>
      </c>
    </row>
    <row r="8" spans="1:5" ht="15" x14ac:dyDescent="0.25">
      <c r="A8" s="4" t="s">
        <v>27</v>
      </c>
      <c r="B8" s="5">
        <v>12723960</v>
      </c>
      <c r="C8" s="5">
        <v>11765200</v>
      </c>
      <c r="D8" s="6">
        <f t="shared" si="0"/>
        <v>92.464924441761838</v>
      </c>
      <c r="E8" s="8">
        <f t="shared" si="1"/>
        <v>-958760</v>
      </c>
    </row>
    <row r="9" spans="1:5" ht="15" x14ac:dyDescent="0.25">
      <c r="A9" s="4" t="s">
        <v>29</v>
      </c>
      <c r="B9" s="5">
        <v>2332726</v>
      </c>
      <c r="C9" s="5">
        <v>-1456300</v>
      </c>
      <c r="D9" s="6">
        <f t="shared" si="0"/>
        <v>-62.429106547447063</v>
      </c>
      <c r="E9" s="8">
        <f t="shared" si="1"/>
        <v>-3789026</v>
      </c>
    </row>
    <row r="10" spans="1:5" ht="15" x14ac:dyDescent="0.25">
      <c r="A10" s="4" t="s">
        <v>31</v>
      </c>
      <c r="B10" s="5">
        <v>2332726</v>
      </c>
      <c r="C10" s="5">
        <v>-1456300</v>
      </c>
      <c r="D10" s="6">
        <f t="shared" si="0"/>
        <v>-62.429106547447063</v>
      </c>
      <c r="E10" s="8">
        <f t="shared" si="1"/>
        <v>-3789026</v>
      </c>
    </row>
    <row r="12" spans="1:5" ht="15" x14ac:dyDescent="0.25">
      <c r="A12" s="4" t="s">
        <v>80</v>
      </c>
      <c r="B12" s="5">
        <v>14013280</v>
      </c>
      <c r="C12" s="7">
        <v>15429790</v>
      </c>
    </row>
    <row r="13" spans="1:5" ht="15" x14ac:dyDescent="0.25">
      <c r="A13" s="4" t="s">
        <v>82</v>
      </c>
      <c r="B13" s="5">
        <v>14013280</v>
      </c>
      <c r="C13" s="7">
        <f>C15+C17+C19</f>
        <v>15429790</v>
      </c>
    </row>
    <row r="14" spans="1:5" ht="15" x14ac:dyDescent="0.25">
      <c r="A14" s="4" t="s">
        <v>84</v>
      </c>
      <c r="B14" s="5">
        <v>249600</v>
      </c>
      <c r="C14" s="7">
        <v>109600</v>
      </c>
      <c r="E14" s="8">
        <f>C14-B14</f>
        <v>-140000</v>
      </c>
    </row>
    <row r="15" spans="1:5" ht="15" x14ac:dyDescent="0.25">
      <c r="A15" s="4" t="s">
        <v>86</v>
      </c>
      <c r="B15" s="5">
        <v>249600</v>
      </c>
      <c r="C15" s="7">
        <v>109600</v>
      </c>
      <c r="E15" s="8">
        <f t="shared" ref="E15:E19" si="2">C15-B15</f>
        <v>-140000</v>
      </c>
    </row>
    <row r="16" spans="1:5" ht="15" x14ac:dyDescent="0.25">
      <c r="A16" s="4" t="s">
        <v>88</v>
      </c>
      <c r="B16" s="5">
        <v>9547200</v>
      </c>
      <c r="C16" s="7">
        <v>260000</v>
      </c>
      <c r="E16" s="8">
        <f t="shared" si="2"/>
        <v>-9287200</v>
      </c>
    </row>
    <row r="17" spans="1:5" ht="15" x14ac:dyDescent="0.25">
      <c r="A17" s="4" t="s">
        <v>90</v>
      </c>
      <c r="B17" s="5">
        <v>9547200</v>
      </c>
      <c r="C17" s="7">
        <v>260000</v>
      </c>
      <c r="E17" s="8">
        <f t="shared" si="2"/>
        <v>-9287200</v>
      </c>
    </row>
    <row r="18" spans="1:5" ht="15" x14ac:dyDescent="0.25">
      <c r="A18" s="4" t="s">
        <v>92</v>
      </c>
      <c r="B18" s="5">
        <v>4216480</v>
      </c>
      <c r="C18" s="7">
        <v>15060190</v>
      </c>
      <c r="E18" s="8">
        <f t="shared" si="2"/>
        <v>10843710</v>
      </c>
    </row>
    <row r="19" spans="1:5" ht="15" x14ac:dyDescent="0.25">
      <c r="A19" s="4" t="s">
        <v>94</v>
      </c>
      <c r="B19" s="5">
        <v>4216480</v>
      </c>
      <c r="C19" s="7">
        <v>15060190</v>
      </c>
      <c r="E19" s="8">
        <f t="shared" si="2"/>
        <v>10843710</v>
      </c>
    </row>
  </sheetData>
  <phoneticPr fontId="6" type="noConversion"/>
  <conditionalFormatting sqref="D9">
    <cfRule type="cellIs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207</v>
      </c>
      <c r="B1" t="s">
        <v>208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Лист1</vt:lpstr>
      <vt:lpstr>_params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comp06</cp:lastModifiedBy>
  <dcterms:created xsi:type="dcterms:W3CDTF">2021-10-29T04:28:36Z</dcterms:created>
  <dcterms:modified xsi:type="dcterms:W3CDTF">2023-11-13T02:55:12Z</dcterms:modified>
</cp:coreProperties>
</file>