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5480" windowHeight="11640" activeTab="0"/>
  </bookViews>
  <sheets>
    <sheet name="Лист1" sheetId="1" r:id="rId1"/>
  </sheets>
  <definedNames>
    <definedName name="_xlnm.Print_Area" localSheetId="0">'Лист1'!$A$1:$T$59</definedName>
  </definedNames>
  <calcPr fullCalcOnLoad="1"/>
</workbook>
</file>

<file path=xl/sharedStrings.xml><?xml version="1.0" encoding="utf-8"?>
<sst xmlns="http://schemas.openxmlformats.org/spreadsheetml/2006/main" count="125" uniqueCount="88">
  <si>
    <t xml:space="preserve">                                                                    </t>
  </si>
  <si>
    <t>(подпись)</t>
  </si>
  <si>
    <t>(расшифровка подписи)</t>
  </si>
  <si>
    <t>Всего</t>
  </si>
  <si>
    <t>наименование муниципального образования</t>
  </si>
  <si>
    <t>(тыс.рублей)</t>
  </si>
  <si>
    <t>п/п</t>
  </si>
  <si>
    <t>в том числе за счет средств</t>
  </si>
  <si>
    <t>местного бюджета</t>
  </si>
  <si>
    <t>областного бюджета</t>
  </si>
  <si>
    <t>федерального бюджета</t>
  </si>
  <si>
    <t>в том числе:</t>
  </si>
  <si>
    <t>Причины не исполнения</t>
  </si>
  <si>
    <t>Процент исполнения</t>
  </si>
  <si>
    <t>Отклонение</t>
  </si>
  <si>
    <t>Утверждено в местном бюджете 
на 2013 год</t>
  </si>
  <si>
    <t>Кассовый расход за 2013 год</t>
  </si>
  <si>
    <t xml:space="preserve"> остатки на 01.01.2013</t>
  </si>
  <si>
    <t>средства текущего года</t>
  </si>
  <si>
    <t>по условиям софинансирования текущего года</t>
  </si>
  <si>
    <t xml:space="preserve">Расшифровка по расходам  за счет субсидий, предоставляемых из областного бюджета на софинансирование объектов капитального строительства муниципальной собственности, бюджетные инвестиции в которые осуществляются из местных бюджетов
</t>
  </si>
  <si>
    <t>дополнительно</t>
  </si>
  <si>
    <t>Код бюджетной классификации (КФСР-КЦСР-КВР)</t>
  </si>
  <si>
    <t>3=4+5+6+7+8+9</t>
  </si>
  <si>
    <t>10=11+12+13+14+15+16</t>
  </si>
  <si>
    <t>17=3-10</t>
  </si>
  <si>
    <t>18=10/3</t>
  </si>
  <si>
    <t>Приложение № 9</t>
  </si>
  <si>
    <t>Наименование целевой программы Иркутской области / объекта</t>
  </si>
  <si>
    <t>0701-3510604-001</t>
  </si>
  <si>
    <t>объект 1.Ремонт кровли д/сада Радуга</t>
  </si>
  <si>
    <t>объект 1.Проектно-сметная документация  на стр-во архива</t>
  </si>
  <si>
    <t>4.</t>
  </si>
  <si>
    <t>5.</t>
  </si>
  <si>
    <t>0801-5221800-003   0801-3510606-003</t>
  </si>
  <si>
    <t>объект 1.Проведение обязательного  энерго-обследования и составление энергетического паспорта  МБУ ЦБС</t>
  </si>
  <si>
    <t>объект 2  .Проведение обязательного  энерго-обследования и составление энергетического паспорта  МБУ КДО</t>
  </si>
  <si>
    <t>0801-3510603-013       0801-5225400-013</t>
  </si>
  <si>
    <t xml:space="preserve">0502-5222001-013      0502-3510609-013     </t>
  </si>
  <si>
    <t>объект 1 Приобретение водогрейных котлов,</t>
  </si>
  <si>
    <t>объект 3. Кап.ремонт тепловых сетей МКОУ СОШ с.Преображенка</t>
  </si>
  <si>
    <t>объект 4. Кап.ремонт тепловых сетей МДОУ д/с Радуга</t>
  </si>
  <si>
    <t>объект 5. Кап.ремонт тепловых сетей с.Ербогачен до ЦРБ</t>
  </si>
  <si>
    <t>объект63. Кап.ремонт тепловых сетей МКОУ СОШ с.Подволошино</t>
  </si>
  <si>
    <t>объект 2.Пуско-наладочные работы водогр.котлов, тех.работы</t>
  </si>
  <si>
    <t>0701-3510604-013</t>
  </si>
  <si>
    <t>0702-3510603-013       0702-5225400-013</t>
  </si>
  <si>
    <t>0701-3510603-013       0701-5225400-013</t>
  </si>
  <si>
    <t>объект 17. Проведение обязательного  энерго-обследования и составление энергетического паспорта МКОУ СОШ  с. Ербогачен"</t>
  </si>
  <si>
    <t>объект 14. Проведение обязательного  энерго-обследования и составление энергетического паспорта МКОУ СОШ с. Токма"</t>
  </si>
  <si>
    <t>объект 11  .Проведение обязательного  энерго-обследования и составление энергетического паспорта МКОУ СОШ с. Непа</t>
  </si>
  <si>
    <t>объект 10  .Проведение обязательного  энерго-обследования и составление энергетического паспорта МКОУ СОШ с. Бур"</t>
  </si>
  <si>
    <t>объект 9  .Проведение обязательного  энерго-обследования и составление энергетического паспорта МКОУ НШДС с. Хамакар</t>
  </si>
  <si>
    <t>объект 8  .Проведение обязательного  энерго-обследования и составление энергетического паспорта МКОУ НШДС с. Наканно</t>
  </si>
  <si>
    <t>объект 7  .Проведение обязательного  энерго-обследования и составление энергетического паспорта МКОУ НШДС с. Ика</t>
  </si>
  <si>
    <t>объект 6  .Проведение обязательного  энерго-обследования и составление энергетического паспорта МКОУ НШДС с. Ерема</t>
  </si>
  <si>
    <t>объект 3  .Проведение обязательного  энерго-обследования и составление энергетического паспорта МКДОУ ДС с. Бур</t>
  </si>
  <si>
    <t>объект 4. Проведение обязательного  энерго-обследования и составление энергетического паспорта МКДОУ ДС с. Непа</t>
  </si>
  <si>
    <t>объект 5  .Проведение обязательного  энерго-обследования и составление энергетического паспорта МКДОУ ДС с. Подволошино</t>
  </si>
  <si>
    <t>объект 13  .Проведение обязательного  энерго-обследования и составление энергетического паспорта МКОУ СОШ с. Преображенка</t>
  </si>
  <si>
    <t>объект 15  .Проведение обязательного  энерго-обследования и составление энергетического паспорта МКОУ ДОД ДШИ</t>
  </si>
  <si>
    <t>объект 16  .Проведение обязательного  энерго-обследования и составление энергетического паспортаМКДОУ ДС с. Преображенка</t>
  </si>
  <si>
    <t>объект 12  .Проведение обязательного  энерго-обследования и составление энергетического паспорта МКОУ СОШ с. Подволошино</t>
  </si>
  <si>
    <t>объект 2. ремонт здания спортивного зала МКОУ СОШ с. Подволошино</t>
  </si>
  <si>
    <t>объект 3. капитальный ремонт МКОУ СОШ с. Подволошино</t>
  </si>
  <si>
    <t>Программа 1, всего" Подготовка объектов коммунальной инфраструктуры Иркутской обл. к отопительному сезону на 2011-2013г.</t>
  </si>
  <si>
    <t xml:space="preserve">Программа 2, всего" Развитие социальной и инжнерной инфраструктуры в Иркутской области на 2010-2014г." Иркутской обл. </t>
  </si>
  <si>
    <r>
      <t>Программа 3. всего "Энергосбережение и повышение энергетической эффективности на территории Иркутской области на 2011-2015г." всего</t>
    </r>
  </si>
  <si>
    <r>
      <t>Программа 4." Социальное развитие села Иркутской области 2011-2014г."</t>
    </r>
  </si>
  <si>
    <t xml:space="preserve">Программа 5, всего "Переселение граждан из ветхого и аварийного жилищного фонда в Иркутской области на период до 2019 года" </t>
  </si>
  <si>
    <t>3510603-013                          5225400-013</t>
  </si>
  <si>
    <t xml:space="preserve">Исполнитель : Верхотурова Т. А., тел. 83956021072 </t>
  </si>
  <si>
    <t>С. А. Светлолобова</t>
  </si>
  <si>
    <t>Начальник финансового управления администрации МО "Катангский район"</t>
  </si>
  <si>
    <t>КАТАНГСКИЙ РАЙОН</t>
  </si>
  <si>
    <t>Программа 6, всего "Модернизация объектов коммунальной инфраструктуры И. о. на 2011-2013 годы"</t>
  </si>
  <si>
    <t>объект 1. аванс за выполнение работ по строительству жилых домов с. Преображенка, с Подолошино</t>
  </si>
  <si>
    <t>объект 1. Монтаж модульной котельной</t>
  </si>
  <si>
    <t>отсутствия экспертизы для установки дополнительного оборудования (дымососа)</t>
  </si>
  <si>
    <t>Программа 7, всего "Подготовка объектов коммунальной инфраструктуры Иркутской области к отопительному сезону в 2011-2013 годах"</t>
  </si>
  <si>
    <t>0502-5222001-006                 0502-3510500-006</t>
  </si>
  <si>
    <t>0502-5222002-500                 0502-7950300-500</t>
  </si>
  <si>
    <t>объект 1.Строительно-монтажные и пусконаладочные работы (Электрическая сеть 10/0,4 кВ Катангский район с. Подволошино</t>
  </si>
  <si>
    <t>счета по проведению энергетического обследования поступили 13.12.2013г., оплата за счет местного бюджета произведена 20.12.2013</t>
  </si>
  <si>
    <t>исп сост 100%- из обл.бюд. пост. 9247,923т. р.</t>
  </si>
  <si>
    <t>средства областного бюджета поступили 31.12.2013г., возврат средств произведен в январе 2014г</t>
  </si>
  <si>
    <t>оплата согласно контракта, возврат средств произведен в январе 2014г</t>
  </si>
  <si>
    <t>оплата согласно контракта №1 от 10.05.2013, возврат средств произведен в январе 2014г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</si>
</sst>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0_р_."/>
    <numFmt numFmtId="172" formatCode="0.0000000"/>
    <numFmt numFmtId="173" formatCode="0.00000000"/>
    <numFmt numFmtId="174" formatCode="0.000000000"/>
    <numFmt numFmtId="175" formatCode="0.000000"/>
    <numFmt numFmtId="176" formatCode="0.00000"/>
    <numFmt numFmtId="177" formatCode="0.0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52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vertical="top" wrapText="1"/>
    </xf>
    <xf numFmtId="0" fontId="4" fillId="33" borderId="11" xfId="52" applyFont="1" applyFill="1" applyBorder="1" applyAlignment="1">
      <alignment horizontal="center" vertical="top" wrapText="1"/>
      <protection/>
    </xf>
    <xf numFmtId="4" fontId="3" fillId="33" borderId="11" xfId="0" applyNumberFormat="1" applyFont="1" applyFill="1" applyBorder="1" applyAlignment="1">
      <alignment vertical="top" wrapText="1"/>
    </xf>
    <xf numFmtId="169" fontId="4" fillId="33" borderId="11" xfId="52" applyNumberFormat="1" applyFont="1" applyFill="1" applyBorder="1" applyAlignment="1">
      <alignment horizontal="center" vertical="top" wrapText="1"/>
      <protection/>
    </xf>
    <xf numFmtId="0" fontId="3" fillId="33" borderId="0" xfId="0" applyFont="1" applyFill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169" fontId="3" fillId="0" borderId="11" xfId="52" applyNumberFormat="1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6" fillId="0" borderId="11" xfId="52" applyFont="1" applyFill="1" applyBorder="1" applyAlignment="1">
      <alignment horizontal="center" vertical="top" wrapText="1"/>
      <protection/>
    </xf>
    <xf numFmtId="170" fontId="3" fillId="0" borderId="11" xfId="0" applyNumberFormat="1" applyFont="1" applyFill="1" applyBorder="1" applyAlignment="1">
      <alignment horizontal="center" vertical="top" wrapText="1"/>
    </xf>
    <xf numFmtId="170" fontId="6" fillId="0" borderId="11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vertical="top" wrapText="1"/>
    </xf>
    <xf numFmtId="169" fontId="4" fillId="0" borderId="11" xfId="52" applyNumberFormat="1" applyFont="1" applyFill="1" applyBorder="1" applyAlignment="1">
      <alignment horizontal="center" vertical="top" wrapText="1"/>
      <protection/>
    </xf>
    <xf numFmtId="49" fontId="3" fillId="0" borderId="11" xfId="0" applyNumberFormat="1" applyFont="1" applyBorder="1" applyAlignment="1">
      <alignment horizontal="left" vertical="top" wrapText="1"/>
    </xf>
    <xf numFmtId="4" fontId="4" fillId="33" borderId="11" xfId="0" applyNumberFormat="1" applyFont="1" applyFill="1" applyBorder="1" applyAlignment="1">
      <alignment horizontal="left" vertical="top" wrapText="1"/>
    </xf>
    <xf numFmtId="0" fontId="3" fillId="0" borderId="11" xfId="52" applyFont="1" applyFill="1" applyBorder="1" applyAlignment="1">
      <alignment horizontal="left" vertical="top" wrapText="1"/>
      <protection/>
    </xf>
    <xf numFmtId="0" fontId="4" fillId="0" borderId="11" xfId="0" applyFont="1" applyBorder="1" applyAlignment="1">
      <alignment vertical="top" wrapText="1"/>
    </xf>
    <xf numFmtId="0" fontId="4" fillId="0" borderId="0" xfId="52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71" fontId="4" fillId="33" borderId="11" xfId="0" applyNumberFormat="1" applyFont="1" applyFill="1" applyBorder="1" applyAlignment="1">
      <alignment horizontal="center" vertical="top" wrapText="1"/>
    </xf>
    <xf numFmtId="171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 shrinkToFit="1"/>
    </xf>
    <xf numFmtId="0" fontId="4" fillId="33" borderId="11" xfId="52" applyFont="1" applyFill="1" applyBorder="1" applyAlignment="1">
      <alignment horizontal="left" vertical="top" wrapText="1"/>
      <protection/>
    </xf>
    <xf numFmtId="1" fontId="4" fillId="0" borderId="11" xfId="52" applyNumberFormat="1" applyFont="1" applyFill="1" applyBorder="1" applyAlignment="1">
      <alignment horizontal="center" vertical="top" wrapText="1"/>
      <protection/>
    </xf>
    <xf numFmtId="1" fontId="4" fillId="33" borderId="11" xfId="52" applyNumberFormat="1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vertical="top" wrapText="1"/>
      <protection/>
    </xf>
    <xf numFmtId="0" fontId="4" fillId="33" borderId="11" xfId="52" applyFont="1" applyFill="1" applyBorder="1" applyAlignment="1">
      <alignment vertical="top" wrapText="1"/>
      <protection/>
    </xf>
    <xf numFmtId="0" fontId="4" fillId="0" borderId="13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  <xf numFmtId="4" fontId="4" fillId="0" borderId="11" xfId="0" applyNumberFormat="1" applyFont="1" applyFill="1" applyBorder="1" applyAlignment="1">
      <alignment horizontal="center" vertical="top" wrapText="1"/>
    </xf>
    <xf numFmtId="0" fontId="4" fillId="0" borderId="11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49" fontId="3" fillId="0" borderId="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="75" zoomScaleSheetLayoutView="75" zoomScalePageLayoutView="0" workbookViewId="0" topLeftCell="A1">
      <pane xSplit="2" ySplit="12" topLeftCell="L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56" sqref="B56:T56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25.00390625" style="1" customWidth="1"/>
    <col min="4" max="4" width="15.00390625" style="31" customWidth="1"/>
    <col min="5" max="7" width="13.125" style="31" customWidth="1"/>
    <col min="8" max="8" width="16.75390625" style="31" customWidth="1"/>
    <col min="9" max="9" width="13.125" style="31" customWidth="1"/>
    <col min="10" max="10" width="16.625" style="31" customWidth="1"/>
    <col min="11" max="11" width="16.125" style="31" customWidth="1"/>
    <col min="12" max="14" width="13.125" style="31" customWidth="1"/>
    <col min="15" max="15" width="14.625" style="31" customWidth="1"/>
    <col min="16" max="16" width="13.125" style="31" customWidth="1"/>
    <col min="17" max="17" width="15.625" style="31" customWidth="1"/>
    <col min="18" max="18" width="16.875" style="31" customWidth="1"/>
    <col min="19" max="20" width="19.375" style="31" customWidth="1"/>
    <col min="21" max="21" width="38.00390625" style="1" customWidth="1"/>
    <col min="22" max="16384" width="9.125" style="1" customWidth="1"/>
  </cols>
  <sheetData>
    <row r="1" spans="6:20" ht="15.75">
      <c r="F1" s="4"/>
      <c r="G1" s="4"/>
      <c r="H1" s="4"/>
      <c r="M1" s="4"/>
      <c r="N1" s="4"/>
      <c r="O1" s="4"/>
      <c r="R1" s="4"/>
      <c r="S1" s="4"/>
      <c r="T1" s="4" t="s">
        <v>27</v>
      </c>
    </row>
    <row r="3" spans="2:20" s="3" customFormat="1" ht="27" customHeight="1">
      <c r="B3" s="58" t="s">
        <v>20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10" ht="16.5" customHeight="1">
      <c r="B4" s="58"/>
      <c r="C4" s="58"/>
      <c r="D4" s="58"/>
      <c r="E4" s="58"/>
      <c r="F4" s="58"/>
      <c r="G4" s="58"/>
      <c r="H4" s="58"/>
      <c r="I4" s="58"/>
      <c r="J4" s="4"/>
    </row>
    <row r="5" spans="2:20" s="5" customFormat="1" ht="16.5" customHeight="1">
      <c r="B5" s="6"/>
      <c r="C5" s="6"/>
      <c r="D5" s="6"/>
      <c r="E5" s="6"/>
      <c r="F5" s="6"/>
      <c r="G5" s="60" t="s">
        <v>74</v>
      </c>
      <c r="H5" s="60"/>
      <c r="I5" s="60"/>
      <c r="J5" s="60"/>
      <c r="K5" s="60"/>
      <c r="L5" s="60"/>
      <c r="M5" s="60"/>
      <c r="N5" s="60"/>
      <c r="O5" s="60"/>
      <c r="P5" s="60"/>
      <c r="Q5" s="6"/>
      <c r="R5" s="7"/>
      <c r="S5" s="7"/>
      <c r="T5" s="7"/>
    </row>
    <row r="6" spans="4:17" ht="16.5" customHeight="1">
      <c r="D6" s="7"/>
      <c r="E6" s="7"/>
      <c r="F6" s="7"/>
      <c r="G6" s="59" t="s">
        <v>4</v>
      </c>
      <c r="H6" s="59"/>
      <c r="I6" s="59"/>
      <c r="J6" s="59"/>
      <c r="K6" s="59"/>
      <c r="L6" s="59"/>
      <c r="M6" s="59"/>
      <c r="N6" s="59"/>
      <c r="O6" s="59"/>
      <c r="P6" s="59"/>
      <c r="Q6" s="7"/>
    </row>
    <row r="7" spans="2:15" ht="23.25" customHeight="1">
      <c r="B7" s="8"/>
      <c r="C7" s="8"/>
      <c r="F7" s="6"/>
      <c r="G7" s="6"/>
      <c r="H7" s="6"/>
      <c r="M7" s="6"/>
      <c r="N7" s="6"/>
      <c r="O7" s="6"/>
    </row>
    <row r="8" spans="2:20" ht="13.5" customHeight="1">
      <c r="B8" s="9"/>
      <c r="C8" s="10"/>
      <c r="D8" s="32"/>
      <c r="E8" s="32"/>
      <c r="I8" s="32"/>
      <c r="J8" s="32"/>
      <c r="K8" s="32"/>
      <c r="L8" s="32"/>
      <c r="T8" s="31" t="s">
        <v>5</v>
      </c>
    </row>
    <row r="9" spans="1:20" s="3" customFormat="1" ht="35.25" customHeight="1">
      <c r="A9" s="51" t="s">
        <v>6</v>
      </c>
      <c r="B9" s="51" t="s">
        <v>28</v>
      </c>
      <c r="C9" s="51" t="s">
        <v>22</v>
      </c>
      <c r="D9" s="51" t="s">
        <v>15</v>
      </c>
      <c r="E9" s="51"/>
      <c r="F9" s="51"/>
      <c r="G9" s="51"/>
      <c r="H9" s="51"/>
      <c r="I9" s="51"/>
      <c r="J9" s="51"/>
      <c r="K9" s="51" t="s">
        <v>16</v>
      </c>
      <c r="L9" s="51"/>
      <c r="M9" s="51"/>
      <c r="N9" s="51"/>
      <c r="O9" s="51"/>
      <c r="P9" s="51"/>
      <c r="Q9" s="51"/>
      <c r="R9" s="51" t="s">
        <v>14</v>
      </c>
      <c r="S9" s="51" t="s">
        <v>13</v>
      </c>
      <c r="T9" s="51" t="s">
        <v>12</v>
      </c>
    </row>
    <row r="10" spans="1:20" s="3" customFormat="1" ht="17.25" customHeight="1">
      <c r="A10" s="51"/>
      <c r="B10" s="51"/>
      <c r="C10" s="51"/>
      <c r="D10" s="51" t="s">
        <v>3</v>
      </c>
      <c r="E10" s="51" t="s">
        <v>7</v>
      </c>
      <c r="F10" s="51"/>
      <c r="G10" s="51"/>
      <c r="H10" s="51"/>
      <c r="I10" s="51"/>
      <c r="J10" s="51"/>
      <c r="K10" s="51" t="s">
        <v>3</v>
      </c>
      <c r="L10" s="51" t="s">
        <v>7</v>
      </c>
      <c r="M10" s="51"/>
      <c r="N10" s="51"/>
      <c r="O10" s="51"/>
      <c r="P10" s="51"/>
      <c r="Q10" s="51"/>
      <c r="R10" s="51"/>
      <c r="S10" s="51"/>
      <c r="T10" s="51"/>
    </row>
    <row r="11" spans="1:20" s="3" customFormat="1" ht="49.5" customHeight="1">
      <c r="A11" s="51"/>
      <c r="B11" s="51"/>
      <c r="C11" s="51"/>
      <c r="D11" s="51"/>
      <c r="E11" s="51" t="s">
        <v>10</v>
      </c>
      <c r="F11" s="51"/>
      <c r="G11" s="52" t="s">
        <v>9</v>
      </c>
      <c r="H11" s="52"/>
      <c r="I11" s="52" t="s">
        <v>8</v>
      </c>
      <c r="J11" s="52"/>
      <c r="K11" s="51"/>
      <c r="L11" s="51" t="s">
        <v>10</v>
      </c>
      <c r="M11" s="51"/>
      <c r="N11" s="52" t="s">
        <v>9</v>
      </c>
      <c r="O11" s="52"/>
      <c r="P11" s="52" t="s">
        <v>8</v>
      </c>
      <c r="Q11" s="52"/>
      <c r="R11" s="51"/>
      <c r="S11" s="51"/>
      <c r="T11" s="51"/>
    </row>
    <row r="12" spans="1:20" s="3" customFormat="1" ht="114.75" customHeight="1">
      <c r="A12" s="51"/>
      <c r="B12" s="51"/>
      <c r="C12" s="51"/>
      <c r="D12" s="51"/>
      <c r="E12" s="11" t="s">
        <v>17</v>
      </c>
      <c r="F12" s="11" t="s">
        <v>18</v>
      </c>
      <c r="G12" s="11" t="s">
        <v>17</v>
      </c>
      <c r="H12" s="11" t="s">
        <v>18</v>
      </c>
      <c r="I12" s="11" t="s">
        <v>19</v>
      </c>
      <c r="J12" s="11" t="s">
        <v>21</v>
      </c>
      <c r="K12" s="51"/>
      <c r="L12" s="11" t="s">
        <v>17</v>
      </c>
      <c r="M12" s="11" t="s">
        <v>18</v>
      </c>
      <c r="N12" s="11" t="s">
        <v>17</v>
      </c>
      <c r="O12" s="11" t="s">
        <v>18</v>
      </c>
      <c r="P12" s="11" t="s">
        <v>19</v>
      </c>
      <c r="Q12" s="11" t="s">
        <v>21</v>
      </c>
      <c r="R12" s="51"/>
      <c r="S12" s="51"/>
      <c r="T12" s="51"/>
    </row>
    <row r="13" spans="1:20" s="3" customFormat="1" ht="43.5" customHeight="1">
      <c r="A13" s="12"/>
      <c r="B13" s="11">
        <v>1</v>
      </c>
      <c r="C13" s="11">
        <v>2</v>
      </c>
      <c r="D13" s="11" t="s">
        <v>23</v>
      </c>
      <c r="E13" s="11">
        <v>4</v>
      </c>
      <c r="F13" s="11">
        <v>5</v>
      </c>
      <c r="G13" s="11">
        <v>6</v>
      </c>
      <c r="H13" s="11">
        <v>7</v>
      </c>
      <c r="I13" s="11">
        <v>8</v>
      </c>
      <c r="J13" s="11">
        <v>9</v>
      </c>
      <c r="K13" s="11" t="s">
        <v>24</v>
      </c>
      <c r="L13" s="11">
        <v>11</v>
      </c>
      <c r="M13" s="11">
        <v>12</v>
      </c>
      <c r="N13" s="11">
        <v>13</v>
      </c>
      <c r="O13" s="11">
        <v>14</v>
      </c>
      <c r="P13" s="11">
        <v>15</v>
      </c>
      <c r="Q13" s="11">
        <v>16</v>
      </c>
      <c r="R13" s="11" t="s">
        <v>25</v>
      </c>
      <c r="S13" s="11" t="s">
        <v>26</v>
      </c>
      <c r="T13" s="11">
        <v>19</v>
      </c>
    </row>
    <row r="14" spans="1:20" s="16" customFormat="1" ht="67.5" customHeight="1">
      <c r="A14" s="13">
        <v>1</v>
      </c>
      <c r="B14" s="14" t="s">
        <v>65</v>
      </c>
      <c r="C14" s="14" t="s">
        <v>38</v>
      </c>
      <c r="D14" s="33">
        <f>SUM(E14:J14)</f>
        <v>9859.158</v>
      </c>
      <c r="E14" s="13"/>
      <c r="F14" s="13"/>
      <c r="G14" s="15"/>
      <c r="H14" s="15">
        <f>H16+H17+H18+H19+H20+H21</f>
        <v>9271</v>
      </c>
      <c r="I14" s="15">
        <f>I16+I17+I18+I19+I20+I21</f>
        <v>588.158</v>
      </c>
      <c r="J14" s="13"/>
      <c r="K14" s="33">
        <f>SUM(L14:Q14)</f>
        <v>9836.080999999998</v>
      </c>
      <c r="L14" s="13"/>
      <c r="M14" s="13"/>
      <c r="N14" s="15"/>
      <c r="O14" s="15">
        <f>O16+O17+O18+O19+O20+O21</f>
        <v>9247.922999999999</v>
      </c>
      <c r="P14" s="15">
        <f>P16+P17+P18+P19+P20+P21</f>
        <v>588.158</v>
      </c>
      <c r="Q14" s="13"/>
      <c r="R14" s="13">
        <f>D14-K14</f>
        <v>23.077000000001135</v>
      </c>
      <c r="S14" s="13">
        <f>K14/D14%</f>
        <v>99.76593335860932</v>
      </c>
      <c r="T14" s="49" t="s">
        <v>84</v>
      </c>
    </row>
    <row r="15" spans="1:20" s="3" customFormat="1" ht="18.75" customHeight="1">
      <c r="A15" s="11"/>
      <c r="B15" s="17" t="s">
        <v>11</v>
      </c>
      <c r="C15" s="1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53"/>
    </row>
    <row r="16" spans="1:20" s="3" customFormat="1" ht="36" customHeight="1">
      <c r="A16" s="11"/>
      <c r="B16" s="17" t="s">
        <v>39</v>
      </c>
      <c r="C16" s="17" t="s">
        <v>38</v>
      </c>
      <c r="D16" s="34">
        <f aca="true" t="shared" si="0" ref="D16:D22">SUM(E16:J16)</f>
        <v>1677.869</v>
      </c>
      <c r="E16" s="11"/>
      <c r="F16" s="11"/>
      <c r="G16" s="18"/>
      <c r="H16" s="19">
        <v>1677.869</v>
      </c>
      <c r="I16" s="18">
        <v>0</v>
      </c>
      <c r="J16" s="11"/>
      <c r="K16" s="34">
        <f aca="true" t="shared" si="1" ref="K16:K21">SUM(L16:Q16)</f>
        <v>1677.869</v>
      </c>
      <c r="L16" s="11"/>
      <c r="M16" s="11"/>
      <c r="N16" s="18"/>
      <c r="O16" s="19">
        <v>1677.869</v>
      </c>
      <c r="P16" s="18"/>
      <c r="Q16" s="11"/>
      <c r="R16" s="11">
        <f aca="true" t="shared" si="2" ref="R16:R21">D16-K16</f>
        <v>0</v>
      </c>
      <c r="S16" s="45">
        <f aca="true" t="shared" si="3" ref="S16:S21">K16/D16%</f>
        <v>100.00000000000001</v>
      </c>
      <c r="T16" s="53"/>
    </row>
    <row r="17" spans="1:20" s="3" customFormat="1" ht="36" customHeight="1">
      <c r="A17" s="11"/>
      <c r="B17" s="17" t="s">
        <v>44</v>
      </c>
      <c r="C17" s="17" t="s">
        <v>38</v>
      </c>
      <c r="D17" s="34">
        <f t="shared" si="0"/>
        <v>479.505</v>
      </c>
      <c r="E17" s="11"/>
      <c r="F17" s="11"/>
      <c r="G17" s="18"/>
      <c r="H17" s="19">
        <v>334.505</v>
      </c>
      <c r="I17" s="18">
        <v>145</v>
      </c>
      <c r="J17" s="20"/>
      <c r="K17" s="34">
        <f t="shared" si="1"/>
        <v>479.505</v>
      </c>
      <c r="L17" s="11"/>
      <c r="M17" s="11"/>
      <c r="N17" s="18"/>
      <c r="O17" s="19">
        <v>334.505</v>
      </c>
      <c r="P17" s="18">
        <v>145</v>
      </c>
      <c r="Q17" s="20"/>
      <c r="R17" s="11">
        <f t="shared" si="2"/>
        <v>0</v>
      </c>
      <c r="S17" s="45">
        <f t="shared" si="3"/>
        <v>100</v>
      </c>
      <c r="T17" s="53"/>
    </row>
    <row r="18" spans="1:20" s="3" customFormat="1" ht="36" customHeight="1">
      <c r="A18" s="11"/>
      <c r="B18" s="17" t="s">
        <v>40</v>
      </c>
      <c r="C18" s="17" t="s">
        <v>38</v>
      </c>
      <c r="D18" s="34">
        <f t="shared" si="0"/>
        <v>1976.923</v>
      </c>
      <c r="E18" s="11"/>
      <c r="F18" s="11"/>
      <c r="G18" s="11"/>
      <c r="H18" s="19">
        <v>1936.923</v>
      </c>
      <c r="I18" s="18">
        <v>40</v>
      </c>
      <c r="J18" s="11"/>
      <c r="K18" s="34">
        <f t="shared" si="1"/>
        <v>1976.923</v>
      </c>
      <c r="L18" s="11"/>
      <c r="M18" s="11"/>
      <c r="N18" s="11"/>
      <c r="O18" s="19">
        <v>1936.923</v>
      </c>
      <c r="P18" s="18">
        <v>40</v>
      </c>
      <c r="Q18" s="11"/>
      <c r="R18" s="11">
        <f t="shared" si="2"/>
        <v>0</v>
      </c>
      <c r="S18" s="45">
        <f t="shared" si="3"/>
        <v>100</v>
      </c>
      <c r="T18" s="53"/>
    </row>
    <row r="19" spans="1:20" s="3" customFormat="1" ht="36" customHeight="1">
      <c r="A19" s="11"/>
      <c r="B19" s="17" t="s">
        <v>41</v>
      </c>
      <c r="C19" s="17" t="s">
        <v>38</v>
      </c>
      <c r="D19" s="34">
        <f t="shared" si="0"/>
        <v>1910.993</v>
      </c>
      <c r="E19" s="11"/>
      <c r="F19" s="11"/>
      <c r="G19" s="11"/>
      <c r="H19" s="21">
        <v>1815.993</v>
      </c>
      <c r="I19" s="18">
        <v>95</v>
      </c>
      <c r="J19" s="22"/>
      <c r="K19" s="34">
        <f t="shared" si="1"/>
        <v>1910.993</v>
      </c>
      <c r="L19" s="11"/>
      <c r="M19" s="11"/>
      <c r="N19" s="11"/>
      <c r="O19" s="21">
        <v>1815.993</v>
      </c>
      <c r="P19" s="18">
        <v>95</v>
      </c>
      <c r="Q19" s="22"/>
      <c r="R19" s="11">
        <f t="shared" si="2"/>
        <v>0</v>
      </c>
      <c r="S19" s="45">
        <f t="shared" si="3"/>
        <v>100</v>
      </c>
      <c r="T19" s="53"/>
    </row>
    <row r="20" spans="1:20" s="3" customFormat="1" ht="36" customHeight="1">
      <c r="A20" s="11"/>
      <c r="B20" s="17" t="s">
        <v>42</v>
      </c>
      <c r="C20" s="17" t="s">
        <v>38</v>
      </c>
      <c r="D20" s="34">
        <f t="shared" si="0"/>
        <v>1064.859</v>
      </c>
      <c r="E20" s="11"/>
      <c r="F20" s="11"/>
      <c r="G20" s="11"/>
      <c r="H20" s="21">
        <v>834.71</v>
      </c>
      <c r="I20" s="19">
        <v>230.149</v>
      </c>
      <c r="J20" s="11"/>
      <c r="K20" s="34">
        <f t="shared" si="1"/>
        <v>1064.859</v>
      </c>
      <c r="L20" s="11"/>
      <c r="M20" s="11"/>
      <c r="N20" s="11"/>
      <c r="O20" s="21">
        <v>834.71</v>
      </c>
      <c r="P20" s="19">
        <v>230.149</v>
      </c>
      <c r="Q20" s="11"/>
      <c r="R20" s="11">
        <f t="shared" si="2"/>
        <v>0</v>
      </c>
      <c r="S20" s="45">
        <f t="shared" si="3"/>
        <v>100</v>
      </c>
      <c r="T20" s="53"/>
    </row>
    <row r="21" spans="1:20" s="3" customFormat="1" ht="36" customHeight="1">
      <c r="A21" s="11"/>
      <c r="B21" s="17" t="s">
        <v>43</v>
      </c>
      <c r="C21" s="17" t="s">
        <v>38</v>
      </c>
      <c r="D21" s="34">
        <f t="shared" si="0"/>
        <v>2749.009</v>
      </c>
      <c r="E21" s="11"/>
      <c r="F21" s="11"/>
      <c r="G21" s="11"/>
      <c r="H21" s="21">
        <v>2671</v>
      </c>
      <c r="I21" s="19">
        <v>78.009</v>
      </c>
      <c r="J21" s="11"/>
      <c r="K21" s="34">
        <f t="shared" si="1"/>
        <v>2725.932</v>
      </c>
      <c r="L21" s="11"/>
      <c r="M21" s="11"/>
      <c r="N21" s="11"/>
      <c r="O21" s="21">
        <v>2647.923</v>
      </c>
      <c r="P21" s="19">
        <v>78.009</v>
      </c>
      <c r="Q21" s="11"/>
      <c r="R21" s="11">
        <f t="shared" si="2"/>
        <v>23.077000000000226</v>
      </c>
      <c r="S21" s="45">
        <f t="shared" si="3"/>
        <v>99.16053385056215</v>
      </c>
      <c r="T21" s="50"/>
    </row>
    <row r="22" spans="1:20" s="16" customFormat="1" ht="83.25" customHeight="1">
      <c r="A22" s="13">
        <v>2</v>
      </c>
      <c r="B22" s="14" t="s">
        <v>66</v>
      </c>
      <c r="C22" s="14" t="s">
        <v>45</v>
      </c>
      <c r="D22" s="33">
        <f t="shared" si="0"/>
        <v>3772.008</v>
      </c>
      <c r="E22" s="35">
        <f>E24</f>
        <v>0</v>
      </c>
      <c r="F22" s="35">
        <f>F24</f>
        <v>0</v>
      </c>
      <c r="G22" s="35">
        <f>G24</f>
        <v>0</v>
      </c>
      <c r="H22" s="35">
        <f>H24</f>
        <v>3583.41</v>
      </c>
      <c r="I22" s="35">
        <f aca="true" t="shared" si="4" ref="I22:Q22">I24</f>
        <v>188.598</v>
      </c>
      <c r="J22" s="35">
        <f t="shared" si="4"/>
        <v>0</v>
      </c>
      <c r="K22" s="35">
        <f t="shared" si="4"/>
        <v>3772.008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3583.41</v>
      </c>
      <c r="P22" s="35">
        <f t="shared" si="4"/>
        <v>188.598</v>
      </c>
      <c r="Q22" s="35">
        <f t="shared" si="4"/>
        <v>0</v>
      </c>
      <c r="R22" s="13">
        <f>D22-K22</f>
        <v>0</v>
      </c>
      <c r="S22" s="46">
        <f>K22/D22%</f>
        <v>100</v>
      </c>
      <c r="T22" s="13"/>
    </row>
    <row r="23" spans="1:20" s="3" customFormat="1" ht="15.75">
      <c r="A23" s="11"/>
      <c r="B23" s="17" t="s">
        <v>11</v>
      </c>
      <c r="C23" s="1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5"/>
      <c r="T23" s="11"/>
    </row>
    <row r="24" spans="1:20" s="3" customFormat="1" ht="34.5" customHeight="1">
      <c r="A24" s="11"/>
      <c r="B24" s="17" t="s">
        <v>30</v>
      </c>
      <c r="C24" s="17" t="s">
        <v>29</v>
      </c>
      <c r="D24" s="34">
        <f aca="true" t="shared" si="5" ref="D24:D44">SUM(E24:J24)</f>
        <v>3772.008</v>
      </c>
      <c r="E24" s="11"/>
      <c r="F24" s="11"/>
      <c r="G24" s="11"/>
      <c r="H24" s="36">
        <v>3583.41</v>
      </c>
      <c r="I24" s="19">
        <v>188.598</v>
      </c>
      <c r="J24" s="11"/>
      <c r="K24" s="34">
        <f>SUM(L24:Q24)</f>
        <v>3772.008</v>
      </c>
      <c r="L24" s="11"/>
      <c r="M24" s="11"/>
      <c r="N24" s="11"/>
      <c r="O24" s="11">
        <v>3583.41</v>
      </c>
      <c r="P24" s="19">
        <v>188.598</v>
      </c>
      <c r="Q24" s="11"/>
      <c r="R24" s="11">
        <f>D24-K24</f>
        <v>0</v>
      </c>
      <c r="S24" s="45">
        <f>K24/D24%</f>
        <v>100</v>
      </c>
      <c r="T24" s="11"/>
    </row>
    <row r="25" spans="1:21" s="24" customFormat="1" ht="141" customHeight="1">
      <c r="A25" s="13">
        <v>3</v>
      </c>
      <c r="B25" s="23" t="s">
        <v>67</v>
      </c>
      <c r="C25" s="23" t="s">
        <v>70</v>
      </c>
      <c r="D25" s="33">
        <f t="shared" si="5"/>
        <v>684</v>
      </c>
      <c r="E25" s="15">
        <f aca="true" t="shared" si="6" ref="E25:J25">SUM(E27:E43)</f>
        <v>0</v>
      </c>
      <c r="F25" s="15">
        <f t="shared" si="6"/>
        <v>0</v>
      </c>
      <c r="G25" s="15">
        <f t="shared" si="6"/>
        <v>0</v>
      </c>
      <c r="H25" s="15">
        <f t="shared" si="6"/>
        <v>342</v>
      </c>
      <c r="I25" s="15">
        <f t="shared" si="6"/>
        <v>342</v>
      </c>
      <c r="J25" s="15">
        <f t="shared" si="6"/>
        <v>0</v>
      </c>
      <c r="K25" s="33">
        <f>SUM(L25:Q25)</f>
        <v>342</v>
      </c>
      <c r="L25" s="15">
        <f>SUM(L27:L41)</f>
        <v>0</v>
      </c>
      <c r="M25" s="15">
        <f>SUM(M27:M41)</f>
        <v>0</v>
      </c>
      <c r="N25" s="15">
        <f>SUM(N27:N41)</f>
        <v>0</v>
      </c>
      <c r="O25" s="15">
        <f>SUM(O27:O43)</f>
        <v>0</v>
      </c>
      <c r="P25" s="15">
        <f>SUM(P27:P43)</f>
        <v>342</v>
      </c>
      <c r="Q25" s="15">
        <f>SUM(Q27:Q43)</f>
        <v>0</v>
      </c>
      <c r="R25" s="13">
        <f>D25-K25</f>
        <v>342</v>
      </c>
      <c r="S25" s="46">
        <f>K25/D25%</f>
        <v>50</v>
      </c>
      <c r="T25" s="13" t="s">
        <v>85</v>
      </c>
      <c r="U25" s="24" t="s">
        <v>83</v>
      </c>
    </row>
    <row r="26" spans="1:20" s="3" customFormat="1" ht="19.5" customHeight="1">
      <c r="A26" s="11"/>
      <c r="B26" s="17" t="s">
        <v>11</v>
      </c>
      <c r="C26" s="17"/>
      <c r="D26" s="34">
        <f t="shared" si="5"/>
        <v>0</v>
      </c>
      <c r="E26" s="11"/>
      <c r="F26" s="11"/>
      <c r="G26" s="11"/>
      <c r="H26" s="25"/>
      <c r="I26" s="25"/>
      <c r="J26" s="11"/>
      <c r="K26" s="34">
        <f>SUM(L26:Q26)</f>
        <v>0</v>
      </c>
      <c r="L26" s="11"/>
      <c r="M26" s="11"/>
      <c r="N26" s="11"/>
      <c r="O26" s="25"/>
      <c r="P26" s="25"/>
      <c r="Q26" s="11"/>
      <c r="R26" s="11"/>
      <c r="S26" s="45"/>
      <c r="T26" s="11"/>
    </row>
    <row r="27" spans="1:20" s="3" customFormat="1" ht="66" customHeight="1">
      <c r="A27" s="11"/>
      <c r="B27" s="17" t="s">
        <v>35</v>
      </c>
      <c r="C27" s="17" t="s">
        <v>37</v>
      </c>
      <c r="D27" s="34">
        <f t="shared" si="5"/>
        <v>100</v>
      </c>
      <c r="E27" s="11"/>
      <c r="F27" s="11"/>
      <c r="G27" s="11"/>
      <c r="H27" s="18">
        <v>50</v>
      </c>
      <c r="I27" s="18">
        <v>50</v>
      </c>
      <c r="J27" s="11"/>
      <c r="K27" s="34">
        <f>SUM(L27:Q27)</f>
        <v>50</v>
      </c>
      <c r="L27" s="11"/>
      <c r="M27" s="11"/>
      <c r="N27" s="11"/>
      <c r="O27" s="18"/>
      <c r="P27" s="18">
        <v>50</v>
      </c>
      <c r="Q27" s="11"/>
      <c r="R27" s="11">
        <f>D27-K27</f>
        <v>50</v>
      </c>
      <c r="S27" s="45">
        <f>K27/D27%</f>
        <v>50</v>
      </c>
      <c r="T27" s="11"/>
    </row>
    <row r="28" spans="1:20" s="3" customFormat="1" ht="69.75" customHeight="1">
      <c r="A28" s="11"/>
      <c r="B28" s="17" t="s">
        <v>36</v>
      </c>
      <c r="C28" s="17" t="s">
        <v>37</v>
      </c>
      <c r="D28" s="34">
        <f t="shared" si="5"/>
        <v>30</v>
      </c>
      <c r="E28" s="11"/>
      <c r="F28" s="11"/>
      <c r="G28" s="11"/>
      <c r="H28" s="18">
        <v>15</v>
      </c>
      <c r="I28" s="18">
        <v>15</v>
      </c>
      <c r="J28" s="11"/>
      <c r="K28" s="34">
        <f>SUM(L28:Q28)</f>
        <v>15</v>
      </c>
      <c r="L28" s="11"/>
      <c r="M28" s="11"/>
      <c r="N28" s="11"/>
      <c r="O28" s="18"/>
      <c r="P28" s="18">
        <v>15</v>
      </c>
      <c r="Q28" s="11"/>
      <c r="R28" s="11">
        <f>D28-K28</f>
        <v>15</v>
      </c>
      <c r="S28" s="45">
        <f>K28/D28%</f>
        <v>50</v>
      </c>
      <c r="T28" s="11"/>
    </row>
    <row r="29" spans="1:20" s="3" customFormat="1" ht="69.75" customHeight="1">
      <c r="A29" s="11"/>
      <c r="B29" s="26" t="s">
        <v>56</v>
      </c>
      <c r="C29" s="17" t="s">
        <v>47</v>
      </c>
      <c r="D29" s="34">
        <f t="shared" si="5"/>
        <v>30</v>
      </c>
      <c r="E29" s="11"/>
      <c r="F29" s="11"/>
      <c r="G29" s="11"/>
      <c r="H29" s="37">
        <v>15</v>
      </c>
      <c r="I29" s="37">
        <v>15</v>
      </c>
      <c r="J29" s="11"/>
      <c r="K29" s="34"/>
      <c r="L29" s="11"/>
      <c r="M29" s="11"/>
      <c r="N29" s="11"/>
      <c r="O29" s="18"/>
      <c r="P29" s="37">
        <v>15</v>
      </c>
      <c r="Q29" s="11"/>
      <c r="R29" s="11">
        <f aca="true" t="shared" si="7" ref="R29:R41">D29-K29</f>
        <v>30</v>
      </c>
      <c r="S29" s="45">
        <f aca="true" t="shared" si="8" ref="S29:S41">K29/D29%</f>
        <v>0</v>
      </c>
      <c r="T29" s="11"/>
    </row>
    <row r="30" spans="1:20" s="3" customFormat="1" ht="71.25" customHeight="1">
      <c r="A30" s="11"/>
      <c r="B30" s="26" t="s">
        <v>57</v>
      </c>
      <c r="C30" s="17" t="s">
        <v>47</v>
      </c>
      <c r="D30" s="34">
        <f t="shared" si="5"/>
        <v>30</v>
      </c>
      <c r="E30" s="11"/>
      <c r="F30" s="11"/>
      <c r="G30" s="11"/>
      <c r="H30" s="37">
        <v>15</v>
      </c>
      <c r="I30" s="37">
        <v>15</v>
      </c>
      <c r="J30" s="11"/>
      <c r="K30" s="34"/>
      <c r="L30" s="11"/>
      <c r="M30" s="11"/>
      <c r="N30" s="11"/>
      <c r="O30" s="18"/>
      <c r="P30" s="37">
        <v>15</v>
      </c>
      <c r="Q30" s="11"/>
      <c r="R30" s="11">
        <f t="shared" si="7"/>
        <v>30</v>
      </c>
      <c r="S30" s="45">
        <f t="shared" si="8"/>
        <v>0</v>
      </c>
      <c r="T30" s="11"/>
    </row>
    <row r="31" spans="1:20" s="3" customFormat="1" ht="71.25" customHeight="1">
      <c r="A31" s="11"/>
      <c r="B31" s="26" t="s">
        <v>58</v>
      </c>
      <c r="C31" s="17" t="s">
        <v>47</v>
      </c>
      <c r="D31" s="34">
        <f t="shared" si="5"/>
        <v>30</v>
      </c>
      <c r="E31" s="11"/>
      <c r="F31" s="11"/>
      <c r="G31" s="11"/>
      <c r="H31" s="37">
        <v>15</v>
      </c>
      <c r="I31" s="37">
        <v>15</v>
      </c>
      <c r="J31" s="11"/>
      <c r="K31" s="34"/>
      <c r="L31" s="11"/>
      <c r="M31" s="11"/>
      <c r="N31" s="11"/>
      <c r="O31" s="18"/>
      <c r="P31" s="37">
        <v>15</v>
      </c>
      <c r="Q31" s="11"/>
      <c r="R31" s="11">
        <f t="shared" si="7"/>
        <v>30</v>
      </c>
      <c r="S31" s="45">
        <f t="shared" si="8"/>
        <v>0</v>
      </c>
      <c r="T31" s="11"/>
    </row>
    <row r="32" spans="1:20" s="3" customFormat="1" ht="72" customHeight="1">
      <c r="A32" s="11"/>
      <c r="B32" s="26" t="s">
        <v>55</v>
      </c>
      <c r="C32" s="17" t="s">
        <v>46</v>
      </c>
      <c r="D32" s="34">
        <f t="shared" si="5"/>
        <v>20</v>
      </c>
      <c r="E32" s="11"/>
      <c r="F32" s="11"/>
      <c r="G32" s="11"/>
      <c r="H32" s="37">
        <v>10</v>
      </c>
      <c r="I32" s="37">
        <v>10</v>
      </c>
      <c r="J32" s="11"/>
      <c r="K32" s="34"/>
      <c r="L32" s="11"/>
      <c r="M32" s="11"/>
      <c r="N32" s="11"/>
      <c r="O32" s="18"/>
      <c r="P32" s="37">
        <v>10</v>
      </c>
      <c r="Q32" s="11"/>
      <c r="R32" s="11">
        <f t="shared" si="7"/>
        <v>20</v>
      </c>
      <c r="S32" s="45">
        <f t="shared" si="8"/>
        <v>0</v>
      </c>
      <c r="T32" s="11"/>
    </row>
    <row r="33" spans="1:20" s="3" customFormat="1" ht="79.5" customHeight="1">
      <c r="A33" s="11"/>
      <c r="B33" s="26" t="s">
        <v>54</v>
      </c>
      <c r="C33" s="17" t="s">
        <v>46</v>
      </c>
      <c r="D33" s="34">
        <f t="shared" si="5"/>
        <v>30</v>
      </c>
      <c r="E33" s="11"/>
      <c r="F33" s="11"/>
      <c r="G33" s="11"/>
      <c r="H33" s="37">
        <v>15</v>
      </c>
      <c r="I33" s="37">
        <v>15</v>
      </c>
      <c r="J33" s="11"/>
      <c r="K33" s="34"/>
      <c r="L33" s="11"/>
      <c r="M33" s="11"/>
      <c r="N33" s="11"/>
      <c r="O33" s="18"/>
      <c r="P33" s="37">
        <v>15</v>
      </c>
      <c r="Q33" s="11"/>
      <c r="R33" s="11">
        <f t="shared" si="7"/>
        <v>30</v>
      </c>
      <c r="S33" s="45">
        <f t="shared" si="8"/>
        <v>0</v>
      </c>
      <c r="T33" s="11"/>
    </row>
    <row r="34" spans="1:20" s="3" customFormat="1" ht="82.5" customHeight="1">
      <c r="A34" s="11"/>
      <c r="B34" s="26" t="s">
        <v>53</v>
      </c>
      <c r="C34" s="17" t="s">
        <v>46</v>
      </c>
      <c r="D34" s="34">
        <f t="shared" si="5"/>
        <v>20</v>
      </c>
      <c r="E34" s="11"/>
      <c r="F34" s="11"/>
      <c r="G34" s="11"/>
      <c r="H34" s="37">
        <v>10</v>
      </c>
      <c r="I34" s="37">
        <v>10</v>
      </c>
      <c r="J34" s="11"/>
      <c r="K34" s="34"/>
      <c r="L34" s="11"/>
      <c r="M34" s="11"/>
      <c r="N34" s="11"/>
      <c r="O34" s="18"/>
      <c r="P34" s="37">
        <v>10</v>
      </c>
      <c r="Q34" s="11"/>
      <c r="R34" s="11">
        <f t="shared" si="7"/>
        <v>20</v>
      </c>
      <c r="S34" s="45">
        <f t="shared" si="8"/>
        <v>0</v>
      </c>
      <c r="T34" s="11"/>
    </row>
    <row r="35" spans="1:20" s="3" customFormat="1" ht="77.25" customHeight="1">
      <c r="A35" s="11"/>
      <c r="B35" s="26" t="s">
        <v>52</v>
      </c>
      <c r="C35" s="17" t="s">
        <v>46</v>
      </c>
      <c r="D35" s="34">
        <f t="shared" si="5"/>
        <v>20</v>
      </c>
      <c r="E35" s="11"/>
      <c r="F35" s="11"/>
      <c r="G35" s="11"/>
      <c r="H35" s="37">
        <v>10</v>
      </c>
      <c r="I35" s="37">
        <v>10</v>
      </c>
      <c r="J35" s="11"/>
      <c r="K35" s="34"/>
      <c r="L35" s="11"/>
      <c r="M35" s="11"/>
      <c r="N35" s="11"/>
      <c r="O35" s="18"/>
      <c r="P35" s="37">
        <v>10</v>
      </c>
      <c r="Q35" s="11"/>
      <c r="R35" s="11">
        <f t="shared" si="7"/>
        <v>20</v>
      </c>
      <c r="S35" s="45">
        <f t="shared" si="8"/>
        <v>0</v>
      </c>
      <c r="T35" s="11"/>
    </row>
    <row r="36" spans="1:20" s="3" customFormat="1" ht="80.25" customHeight="1">
      <c r="A36" s="11"/>
      <c r="B36" s="26" t="s">
        <v>51</v>
      </c>
      <c r="C36" s="17" t="s">
        <v>46</v>
      </c>
      <c r="D36" s="34">
        <f t="shared" si="5"/>
        <v>45</v>
      </c>
      <c r="E36" s="11"/>
      <c r="F36" s="11"/>
      <c r="G36" s="11"/>
      <c r="H36" s="37">
        <v>22.5</v>
      </c>
      <c r="I36" s="37">
        <v>22.5</v>
      </c>
      <c r="J36" s="11"/>
      <c r="K36" s="34"/>
      <c r="L36" s="11"/>
      <c r="M36" s="11"/>
      <c r="N36" s="11"/>
      <c r="O36" s="18"/>
      <c r="P36" s="37">
        <v>22.5</v>
      </c>
      <c r="Q36" s="11"/>
      <c r="R36" s="11">
        <f t="shared" si="7"/>
        <v>45</v>
      </c>
      <c r="S36" s="45">
        <f t="shared" si="8"/>
        <v>0</v>
      </c>
      <c r="T36" s="11"/>
    </row>
    <row r="37" spans="1:20" s="3" customFormat="1" ht="78.75" customHeight="1">
      <c r="A37" s="11"/>
      <c r="B37" s="26" t="s">
        <v>50</v>
      </c>
      <c r="C37" s="17" t="s">
        <v>46</v>
      </c>
      <c r="D37" s="34">
        <f t="shared" si="5"/>
        <v>50</v>
      </c>
      <c r="E37" s="11"/>
      <c r="F37" s="11"/>
      <c r="G37" s="11"/>
      <c r="H37" s="37">
        <v>25</v>
      </c>
      <c r="I37" s="37">
        <v>25</v>
      </c>
      <c r="J37" s="11"/>
      <c r="K37" s="34"/>
      <c r="L37" s="11"/>
      <c r="M37" s="11"/>
      <c r="N37" s="11"/>
      <c r="O37" s="18"/>
      <c r="P37" s="37">
        <v>25</v>
      </c>
      <c r="Q37" s="11"/>
      <c r="R37" s="11">
        <f t="shared" si="7"/>
        <v>50</v>
      </c>
      <c r="S37" s="45">
        <f t="shared" si="8"/>
        <v>0</v>
      </c>
      <c r="T37" s="11"/>
    </row>
    <row r="38" spans="1:20" s="3" customFormat="1" ht="84.75" customHeight="1">
      <c r="A38" s="11"/>
      <c r="B38" s="26" t="s">
        <v>62</v>
      </c>
      <c r="C38" s="17" t="s">
        <v>46</v>
      </c>
      <c r="D38" s="34">
        <f t="shared" si="5"/>
        <v>45</v>
      </c>
      <c r="E38" s="11"/>
      <c r="F38" s="11"/>
      <c r="G38" s="11"/>
      <c r="H38" s="37">
        <v>22.5</v>
      </c>
      <c r="I38" s="37">
        <v>22.5</v>
      </c>
      <c r="J38" s="11"/>
      <c r="K38" s="34"/>
      <c r="L38" s="11"/>
      <c r="M38" s="11"/>
      <c r="N38" s="11"/>
      <c r="O38" s="18"/>
      <c r="P38" s="37">
        <v>22.5</v>
      </c>
      <c r="Q38" s="11"/>
      <c r="R38" s="11">
        <f t="shared" si="7"/>
        <v>45</v>
      </c>
      <c r="S38" s="45">
        <f t="shared" si="8"/>
        <v>0</v>
      </c>
      <c r="T38" s="11"/>
    </row>
    <row r="39" spans="1:20" s="3" customFormat="1" ht="84" customHeight="1">
      <c r="A39" s="11"/>
      <c r="B39" s="26" t="s">
        <v>59</v>
      </c>
      <c r="C39" s="17" t="s">
        <v>46</v>
      </c>
      <c r="D39" s="34">
        <f t="shared" si="5"/>
        <v>45</v>
      </c>
      <c r="E39" s="11"/>
      <c r="F39" s="11"/>
      <c r="G39" s="11"/>
      <c r="H39" s="37">
        <v>22.5</v>
      </c>
      <c r="I39" s="37">
        <v>22.5</v>
      </c>
      <c r="J39" s="11"/>
      <c r="K39" s="34"/>
      <c r="L39" s="11"/>
      <c r="M39" s="11"/>
      <c r="N39" s="11"/>
      <c r="O39" s="18"/>
      <c r="P39" s="37">
        <v>22.5</v>
      </c>
      <c r="Q39" s="11"/>
      <c r="R39" s="11">
        <f t="shared" si="7"/>
        <v>45</v>
      </c>
      <c r="S39" s="45">
        <f t="shared" si="8"/>
        <v>0</v>
      </c>
      <c r="T39" s="11"/>
    </row>
    <row r="40" spans="1:20" s="3" customFormat="1" ht="77.25" customHeight="1">
      <c r="A40" s="11"/>
      <c r="B40" s="26" t="s">
        <v>49</v>
      </c>
      <c r="C40" s="17" t="s">
        <v>46</v>
      </c>
      <c r="D40" s="34">
        <f t="shared" si="5"/>
        <v>60</v>
      </c>
      <c r="E40" s="11"/>
      <c r="F40" s="11"/>
      <c r="G40" s="11"/>
      <c r="H40" s="37">
        <v>30</v>
      </c>
      <c r="I40" s="37">
        <v>30</v>
      </c>
      <c r="J40" s="11"/>
      <c r="K40" s="34"/>
      <c r="L40" s="11"/>
      <c r="M40" s="11"/>
      <c r="N40" s="11"/>
      <c r="O40" s="18"/>
      <c r="P40" s="37">
        <v>30</v>
      </c>
      <c r="Q40" s="11"/>
      <c r="R40" s="11">
        <f t="shared" si="7"/>
        <v>60</v>
      </c>
      <c r="S40" s="45">
        <f t="shared" si="8"/>
        <v>0</v>
      </c>
      <c r="T40" s="11"/>
    </row>
    <row r="41" spans="1:20" s="3" customFormat="1" ht="73.5" customHeight="1">
      <c r="A41" s="11"/>
      <c r="B41" s="26" t="s">
        <v>60</v>
      </c>
      <c r="C41" s="17" t="s">
        <v>46</v>
      </c>
      <c r="D41" s="34">
        <f t="shared" si="5"/>
        <v>30</v>
      </c>
      <c r="E41" s="11"/>
      <c r="F41" s="11"/>
      <c r="G41" s="11"/>
      <c r="H41" s="37">
        <v>15</v>
      </c>
      <c r="I41" s="37">
        <v>15</v>
      </c>
      <c r="J41" s="11"/>
      <c r="K41" s="34"/>
      <c r="L41" s="11"/>
      <c r="M41" s="11"/>
      <c r="N41" s="11"/>
      <c r="O41" s="18"/>
      <c r="P41" s="37">
        <v>15</v>
      </c>
      <c r="Q41" s="11"/>
      <c r="R41" s="11">
        <f t="shared" si="7"/>
        <v>30</v>
      </c>
      <c r="S41" s="45">
        <f t="shared" si="8"/>
        <v>0</v>
      </c>
      <c r="T41" s="11"/>
    </row>
    <row r="42" spans="1:20" s="3" customFormat="1" ht="80.25" customHeight="1">
      <c r="A42" s="11"/>
      <c r="B42" s="26" t="s">
        <v>61</v>
      </c>
      <c r="C42" s="17" t="s">
        <v>47</v>
      </c>
      <c r="D42" s="34">
        <f>SUM(E42:J42)</f>
        <v>35</v>
      </c>
      <c r="E42" s="11"/>
      <c r="F42" s="11"/>
      <c r="G42" s="11"/>
      <c r="H42" s="37">
        <v>17.5</v>
      </c>
      <c r="I42" s="37">
        <v>17.5</v>
      </c>
      <c r="J42" s="11"/>
      <c r="K42" s="34"/>
      <c r="L42" s="11"/>
      <c r="M42" s="11"/>
      <c r="N42" s="11"/>
      <c r="O42" s="18"/>
      <c r="P42" s="37">
        <v>17.5</v>
      </c>
      <c r="Q42" s="11"/>
      <c r="R42" s="11">
        <f>D42-K42</f>
        <v>35</v>
      </c>
      <c r="S42" s="45">
        <f>K42/D42%</f>
        <v>0</v>
      </c>
      <c r="T42" s="11"/>
    </row>
    <row r="43" spans="1:20" s="3" customFormat="1" ht="77.25" customHeight="1">
      <c r="A43" s="11"/>
      <c r="B43" s="26" t="s">
        <v>48</v>
      </c>
      <c r="C43" s="17" t="s">
        <v>46</v>
      </c>
      <c r="D43" s="34">
        <f>SUM(E43:J43)</f>
        <v>64</v>
      </c>
      <c r="E43" s="11"/>
      <c r="F43" s="11"/>
      <c r="G43" s="11"/>
      <c r="H43" s="37">
        <v>32</v>
      </c>
      <c r="I43" s="37">
        <v>32</v>
      </c>
      <c r="J43" s="11"/>
      <c r="K43" s="34"/>
      <c r="L43" s="11"/>
      <c r="M43" s="11"/>
      <c r="N43" s="11"/>
      <c r="O43" s="18"/>
      <c r="P43" s="37">
        <v>32</v>
      </c>
      <c r="Q43" s="11"/>
      <c r="R43" s="11">
        <f>D43-K43</f>
        <v>64</v>
      </c>
      <c r="S43" s="45">
        <f>K43/D43%</f>
        <v>0</v>
      </c>
      <c r="T43" s="11"/>
    </row>
    <row r="44" spans="1:20" s="24" customFormat="1" ht="65.25" customHeight="1">
      <c r="A44" s="13" t="s">
        <v>32</v>
      </c>
      <c r="B44" s="23" t="s">
        <v>68</v>
      </c>
      <c r="C44" s="27"/>
      <c r="D44" s="33">
        <f t="shared" si="5"/>
        <v>27620.829999999998</v>
      </c>
      <c r="E44" s="15"/>
      <c r="F44" s="13"/>
      <c r="G44" s="15">
        <f>G46+G47+G48</f>
        <v>204.6</v>
      </c>
      <c r="H44" s="15">
        <f>H46+H47+H48</f>
        <v>26804.6</v>
      </c>
      <c r="I44" s="15">
        <f>I46+I47+I48</f>
        <v>601.63</v>
      </c>
      <c r="J44" s="15">
        <f>J46+J47+J48</f>
        <v>10</v>
      </c>
      <c r="K44" s="33">
        <f>SUM(L44:Q44)</f>
        <v>27620.829999999998</v>
      </c>
      <c r="L44" s="15">
        <f aca="true" t="shared" si="9" ref="L44:Q44">L46+L47+L48</f>
        <v>0</v>
      </c>
      <c r="M44" s="15">
        <f t="shared" si="9"/>
        <v>0</v>
      </c>
      <c r="N44" s="15">
        <f t="shared" si="9"/>
        <v>25804.6</v>
      </c>
      <c r="O44" s="15">
        <f t="shared" si="9"/>
        <v>1796.23</v>
      </c>
      <c r="P44" s="15">
        <f t="shared" si="9"/>
        <v>10</v>
      </c>
      <c r="Q44" s="15">
        <f t="shared" si="9"/>
        <v>10</v>
      </c>
      <c r="R44" s="13">
        <f>D44-K44</f>
        <v>0</v>
      </c>
      <c r="S44" s="46">
        <f>K44/D44%</f>
        <v>99.99999999999999</v>
      </c>
      <c r="T44" s="13"/>
    </row>
    <row r="45" spans="1:20" s="3" customFormat="1" ht="24.75" customHeight="1">
      <c r="A45" s="11"/>
      <c r="B45" s="17" t="s">
        <v>11</v>
      </c>
      <c r="C45" s="2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45"/>
      <c r="T45" s="11"/>
    </row>
    <row r="46" spans="1:20" s="3" customFormat="1" ht="52.5" customHeight="1">
      <c r="A46" s="11"/>
      <c r="B46" s="17" t="s">
        <v>31</v>
      </c>
      <c r="C46" s="28" t="s">
        <v>34</v>
      </c>
      <c r="D46" s="34">
        <f>SUM(E46:J46)</f>
        <v>1429.1999999999998</v>
      </c>
      <c r="E46" s="11"/>
      <c r="F46" s="11"/>
      <c r="G46" s="18">
        <v>204.6</v>
      </c>
      <c r="H46" s="18">
        <v>1204.6</v>
      </c>
      <c r="I46" s="18">
        <v>10</v>
      </c>
      <c r="J46" s="19">
        <v>10</v>
      </c>
      <c r="K46" s="34">
        <f>SUM(L46:Q46)</f>
        <v>1429.1999999999998</v>
      </c>
      <c r="L46" s="11"/>
      <c r="M46" s="11"/>
      <c r="N46" s="18">
        <v>204.6</v>
      </c>
      <c r="O46" s="18">
        <v>1204.6</v>
      </c>
      <c r="P46" s="18">
        <v>10</v>
      </c>
      <c r="Q46" s="19">
        <v>10</v>
      </c>
      <c r="R46" s="11">
        <f aca="true" t="shared" si="10" ref="R46:R55">D46-K46</f>
        <v>0</v>
      </c>
      <c r="S46" s="45">
        <f aca="true" t="shared" si="11" ref="S46:S55">K46/D46%</f>
        <v>100</v>
      </c>
      <c r="T46" s="11"/>
    </row>
    <row r="47" spans="1:20" s="3" customFormat="1" ht="61.5" customHeight="1">
      <c r="A47" s="11"/>
      <c r="B47" s="17" t="s">
        <v>63</v>
      </c>
      <c r="C47" s="28"/>
      <c r="D47" s="34">
        <f>SUM(E47:J47)</f>
        <v>8668.23</v>
      </c>
      <c r="E47" s="11"/>
      <c r="F47" s="11"/>
      <c r="G47" s="18"/>
      <c r="H47" s="18">
        <v>8600</v>
      </c>
      <c r="I47" s="18">
        <v>68.23</v>
      </c>
      <c r="J47" s="11"/>
      <c r="K47" s="34">
        <f>SUM(L47:Q47)</f>
        <v>8668.23</v>
      </c>
      <c r="L47" s="11"/>
      <c r="M47" s="11"/>
      <c r="N47" s="18">
        <v>8600</v>
      </c>
      <c r="O47" s="18">
        <v>68.23</v>
      </c>
      <c r="P47" s="18"/>
      <c r="Q47" s="11"/>
      <c r="R47" s="11">
        <f t="shared" si="10"/>
        <v>0</v>
      </c>
      <c r="S47" s="45">
        <f t="shared" si="11"/>
        <v>100</v>
      </c>
      <c r="T47" s="11"/>
    </row>
    <row r="48" spans="1:20" s="3" customFormat="1" ht="61.5" customHeight="1">
      <c r="A48" s="11"/>
      <c r="B48" s="17" t="s">
        <v>64</v>
      </c>
      <c r="C48" s="28"/>
      <c r="D48" s="34">
        <f>SUM(E48:J48)</f>
        <v>17523.4</v>
      </c>
      <c r="E48" s="11"/>
      <c r="F48" s="11"/>
      <c r="G48" s="18"/>
      <c r="H48" s="18">
        <v>17000</v>
      </c>
      <c r="I48" s="18">
        <v>523.4</v>
      </c>
      <c r="J48" s="11"/>
      <c r="K48" s="34">
        <f>SUM(L48:Q48)</f>
        <v>17523.4</v>
      </c>
      <c r="L48" s="11"/>
      <c r="M48" s="11"/>
      <c r="N48" s="18">
        <v>17000</v>
      </c>
      <c r="O48" s="18">
        <v>523.4</v>
      </c>
      <c r="P48" s="18"/>
      <c r="Q48" s="11"/>
      <c r="R48" s="11">
        <f t="shared" si="10"/>
        <v>0</v>
      </c>
      <c r="S48" s="45">
        <f t="shared" si="11"/>
        <v>100</v>
      </c>
      <c r="T48" s="11"/>
    </row>
    <row r="49" spans="1:20" s="24" customFormat="1" ht="90.75" customHeight="1">
      <c r="A49" s="13" t="s">
        <v>33</v>
      </c>
      <c r="B49" s="23" t="s">
        <v>69</v>
      </c>
      <c r="C49" s="44"/>
      <c r="D49" s="13">
        <f>SUM(D50)</f>
        <v>22368.8</v>
      </c>
      <c r="E49" s="13"/>
      <c r="F49" s="13"/>
      <c r="G49" s="13"/>
      <c r="H49" s="13">
        <f>SUM(H50)</f>
        <v>21951</v>
      </c>
      <c r="I49" s="13">
        <f aca="true" t="shared" si="12" ref="I49:O49">SUM(I50)</f>
        <v>221.8</v>
      </c>
      <c r="J49" s="13">
        <f t="shared" si="12"/>
        <v>196</v>
      </c>
      <c r="K49" s="13">
        <f t="shared" si="12"/>
        <v>11086.4</v>
      </c>
      <c r="L49" s="13">
        <f t="shared" si="12"/>
        <v>0</v>
      </c>
      <c r="M49" s="13">
        <f t="shared" si="12"/>
        <v>0</v>
      </c>
      <c r="N49" s="13">
        <f t="shared" si="12"/>
        <v>11086.4</v>
      </c>
      <c r="O49" s="13">
        <f t="shared" si="12"/>
        <v>0</v>
      </c>
      <c r="P49" s="13">
        <f>SUM(P50)</f>
        <v>0</v>
      </c>
      <c r="Q49" s="13">
        <f>SUM(Q50)</f>
        <v>0</v>
      </c>
      <c r="R49" s="13">
        <f t="shared" si="10"/>
        <v>11282.4</v>
      </c>
      <c r="S49" s="46">
        <f t="shared" si="11"/>
        <v>49.56188977504381</v>
      </c>
      <c r="T49" s="48" t="s">
        <v>86</v>
      </c>
    </row>
    <row r="50" spans="1:20" s="3" customFormat="1" ht="61.5" customHeight="1">
      <c r="A50" s="11"/>
      <c r="B50" s="17" t="s">
        <v>76</v>
      </c>
      <c r="C50" s="28"/>
      <c r="D50" s="34">
        <f>SUM(E50:J50)</f>
        <v>22368.8</v>
      </c>
      <c r="E50" s="11"/>
      <c r="F50" s="11"/>
      <c r="G50" s="18"/>
      <c r="H50" s="11">
        <v>21951</v>
      </c>
      <c r="I50" s="11">
        <v>221.8</v>
      </c>
      <c r="J50" s="25">
        <v>196</v>
      </c>
      <c r="K50" s="34">
        <f>SUM(L50:Q50)</f>
        <v>11086.4</v>
      </c>
      <c r="L50" s="11"/>
      <c r="M50" s="11"/>
      <c r="N50" s="11">
        <v>11086.4</v>
      </c>
      <c r="O50" s="11">
        <v>0</v>
      </c>
      <c r="P50" s="18"/>
      <c r="Q50" s="11"/>
      <c r="R50" s="11">
        <f t="shared" si="10"/>
        <v>11282.4</v>
      </c>
      <c r="S50" s="45">
        <f t="shared" si="11"/>
        <v>49.56188977504381</v>
      </c>
      <c r="T50" s="47"/>
    </row>
    <row r="51" spans="1:20" s="24" customFormat="1" ht="67.5" customHeight="1">
      <c r="A51" s="13">
        <v>6</v>
      </c>
      <c r="B51" s="23" t="s">
        <v>75</v>
      </c>
      <c r="C51" s="44"/>
      <c r="D51" s="13">
        <f>SUM(D52)</f>
        <v>4154.3</v>
      </c>
      <c r="E51" s="13"/>
      <c r="F51" s="13"/>
      <c r="G51" s="13"/>
      <c r="H51" s="13">
        <f aca="true" t="shared" si="13" ref="H51:Q51">SUM(H52)</f>
        <v>4024.3</v>
      </c>
      <c r="I51" s="13">
        <f t="shared" si="13"/>
        <v>130</v>
      </c>
      <c r="J51" s="13">
        <f t="shared" si="13"/>
        <v>0</v>
      </c>
      <c r="K51" s="13">
        <f t="shared" si="13"/>
        <v>2180.2</v>
      </c>
      <c r="L51" s="13">
        <f t="shared" si="13"/>
        <v>0</v>
      </c>
      <c r="M51" s="13">
        <f t="shared" si="13"/>
        <v>0</v>
      </c>
      <c r="N51" s="13">
        <f t="shared" si="13"/>
        <v>0</v>
      </c>
      <c r="O51" s="13">
        <f t="shared" si="13"/>
        <v>2055.7</v>
      </c>
      <c r="P51" s="13">
        <f t="shared" si="13"/>
        <v>124.5</v>
      </c>
      <c r="Q51" s="13">
        <f t="shared" si="13"/>
        <v>0</v>
      </c>
      <c r="R51" s="13">
        <f>D51-K51</f>
        <v>1974.1000000000004</v>
      </c>
      <c r="S51" s="46">
        <f>K51/D51%</f>
        <v>52.48056230893291</v>
      </c>
      <c r="T51" s="49" t="s">
        <v>78</v>
      </c>
    </row>
    <row r="52" spans="1:20" s="3" customFormat="1" ht="37.5" customHeight="1">
      <c r="A52" s="11"/>
      <c r="B52" s="17" t="s">
        <v>77</v>
      </c>
      <c r="C52" s="28" t="s">
        <v>81</v>
      </c>
      <c r="D52" s="34">
        <f>SUM(E52:J52)</f>
        <v>4154.3</v>
      </c>
      <c r="E52" s="11"/>
      <c r="F52" s="11"/>
      <c r="G52" s="18"/>
      <c r="H52" s="11">
        <v>4024.3</v>
      </c>
      <c r="I52" s="11">
        <v>130</v>
      </c>
      <c r="J52" s="25">
        <v>0</v>
      </c>
      <c r="K52" s="34">
        <f>SUM(L52:Q52)</f>
        <v>2180.2</v>
      </c>
      <c r="L52" s="11"/>
      <c r="M52" s="11"/>
      <c r="N52" s="11"/>
      <c r="O52" s="11">
        <v>2055.7</v>
      </c>
      <c r="P52" s="18">
        <v>124.5</v>
      </c>
      <c r="Q52" s="11"/>
      <c r="R52" s="11">
        <f>D52-K52</f>
        <v>1974.1000000000004</v>
      </c>
      <c r="S52" s="45">
        <f>K52/D52%</f>
        <v>52.48056230893291</v>
      </c>
      <c r="T52" s="50"/>
    </row>
    <row r="53" spans="1:20" s="24" customFormat="1" ht="67.5" customHeight="1">
      <c r="A53" s="13">
        <v>7</v>
      </c>
      <c r="B53" s="23" t="s">
        <v>79</v>
      </c>
      <c r="C53" s="44"/>
      <c r="D53" s="13">
        <f>SUM(D54)</f>
        <v>50950</v>
      </c>
      <c r="E53" s="13"/>
      <c r="F53" s="13"/>
      <c r="G53" s="13"/>
      <c r="H53" s="13">
        <f aca="true" t="shared" si="14" ref="H53:Q53">SUM(H54)</f>
        <v>49931</v>
      </c>
      <c r="I53" s="13">
        <f t="shared" si="14"/>
        <v>1019</v>
      </c>
      <c r="J53" s="13">
        <f t="shared" si="14"/>
        <v>0</v>
      </c>
      <c r="K53" s="13">
        <f t="shared" si="14"/>
        <v>15285</v>
      </c>
      <c r="L53" s="13">
        <f t="shared" si="14"/>
        <v>0</v>
      </c>
      <c r="M53" s="13">
        <f t="shared" si="14"/>
        <v>0</v>
      </c>
      <c r="N53" s="13">
        <f t="shared" si="14"/>
        <v>0</v>
      </c>
      <c r="O53" s="13">
        <f t="shared" si="14"/>
        <v>14266</v>
      </c>
      <c r="P53" s="13">
        <f t="shared" si="14"/>
        <v>1019</v>
      </c>
      <c r="Q53" s="13">
        <f t="shared" si="14"/>
        <v>0</v>
      </c>
      <c r="R53" s="13">
        <f>D53-K53</f>
        <v>35665</v>
      </c>
      <c r="S53" s="46">
        <f>K53/D53%</f>
        <v>30</v>
      </c>
      <c r="T53" s="49" t="s">
        <v>87</v>
      </c>
    </row>
    <row r="54" spans="1:20" s="3" customFormat="1" ht="74.25" customHeight="1">
      <c r="A54" s="11"/>
      <c r="B54" s="17" t="s">
        <v>82</v>
      </c>
      <c r="C54" s="28" t="s">
        <v>80</v>
      </c>
      <c r="D54" s="34">
        <f>SUM(E54:J54)</f>
        <v>50950</v>
      </c>
      <c r="E54" s="11"/>
      <c r="F54" s="11"/>
      <c r="G54" s="18"/>
      <c r="H54" s="11">
        <v>49931</v>
      </c>
      <c r="I54" s="11">
        <v>1019</v>
      </c>
      <c r="J54" s="25">
        <v>0</v>
      </c>
      <c r="K54" s="34">
        <f>SUM(L54:Q54)</f>
        <v>15285</v>
      </c>
      <c r="L54" s="11"/>
      <c r="M54" s="11"/>
      <c r="N54" s="11"/>
      <c r="O54" s="11">
        <v>14266</v>
      </c>
      <c r="P54" s="18">
        <v>1019</v>
      </c>
      <c r="Q54" s="11"/>
      <c r="R54" s="11">
        <f>D54-K54</f>
        <v>35665</v>
      </c>
      <c r="S54" s="45">
        <f>K54/D54%</f>
        <v>30</v>
      </c>
      <c r="T54" s="50"/>
    </row>
    <row r="55" spans="1:20" s="2" customFormat="1" ht="19.5" customHeight="1">
      <c r="A55" s="11"/>
      <c r="B55" s="29" t="s">
        <v>3</v>
      </c>
      <c r="C55" s="29"/>
      <c r="D55" s="38">
        <f>D49+D44+D25+D22+D14+D53+D51</f>
        <v>119409.096</v>
      </c>
      <c r="E55" s="38">
        <f aca="true" t="shared" si="15" ref="E55:Q55">E49+E44+E25+E22+E14+E53+E51</f>
        <v>0</v>
      </c>
      <c r="F55" s="38">
        <f t="shared" si="15"/>
        <v>0</v>
      </c>
      <c r="G55" s="38">
        <f t="shared" si="15"/>
        <v>204.6</v>
      </c>
      <c r="H55" s="38">
        <f t="shared" si="15"/>
        <v>115907.31</v>
      </c>
      <c r="I55" s="38">
        <f t="shared" si="15"/>
        <v>3091.186</v>
      </c>
      <c r="J55" s="38">
        <f t="shared" si="15"/>
        <v>206</v>
      </c>
      <c r="K55" s="38">
        <f t="shared" si="15"/>
        <v>70122.51899999999</v>
      </c>
      <c r="L55" s="38">
        <f t="shared" si="15"/>
        <v>0</v>
      </c>
      <c r="M55" s="38">
        <f t="shared" si="15"/>
        <v>0</v>
      </c>
      <c r="N55" s="38">
        <f t="shared" si="15"/>
        <v>36891</v>
      </c>
      <c r="O55" s="38">
        <f t="shared" si="15"/>
        <v>30949.263</v>
      </c>
      <c r="P55" s="38">
        <f t="shared" si="15"/>
        <v>2272.256</v>
      </c>
      <c r="Q55" s="38">
        <f t="shared" si="15"/>
        <v>10</v>
      </c>
      <c r="R55" s="11">
        <f t="shared" si="10"/>
        <v>49286.57700000002</v>
      </c>
      <c r="S55" s="45">
        <f t="shared" si="11"/>
        <v>58.72460419598184</v>
      </c>
      <c r="T55" s="39"/>
    </row>
    <row r="56" spans="1:20" s="2" customFormat="1" ht="51.75" customHeight="1">
      <c r="A56" s="30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s="2" customFormat="1" ht="19.5" customHeight="1">
      <c r="A57" s="1"/>
      <c r="B57" s="54" t="s">
        <v>73</v>
      </c>
      <c r="C57" s="54"/>
      <c r="D57" s="54"/>
      <c r="E57" s="54"/>
      <c r="F57" s="54"/>
      <c r="G57" s="40"/>
      <c r="H57" s="41"/>
      <c r="I57" s="31"/>
      <c r="J57" s="55" t="s">
        <v>72</v>
      </c>
      <c r="K57" s="55"/>
      <c r="L57" s="42"/>
      <c r="M57" s="32"/>
      <c r="N57" s="32"/>
      <c r="O57" s="32"/>
      <c r="P57" s="43"/>
      <c r="Q57" s="43"/>
      <c r="R57" s="43"/>
      <c r="S57" s="43"/>
      <c r="T57" s="43"/>
    </row>
    <row r="58" spans="8:12" ht="19.5" customHeight="1">
      <c r="H58" s="31" t="s">
        <v>1</v>
      </c>
      <c r="J58" s="57" t="s">
        <v>2</v>
      </c>
      <c r="K58" s="57"/>
      <c r="L58" s="32"/>
    </row>
    <row r="59" spans="2:24" ht="31.5" customHeight="1">
      <c r="B59" s="54" t="s">
        <v>71</v>
      </c>
      <c r="C59" s="54"/>
      <c r="D59" s="54"/>
      <c r="E59" s="54"/>
      <c r="F59" s="54"/>
      <c r="G59" s="40"/>
      <c r="H59" s="41"/>
      <c r="J59" s="42"/>
      <c r="K59" s="42"/>
      <c r="L59" s="42"/>
      <c r="M59" s="32"/>
      <c r="N59" s="32"/>
      <c r="O59" s="32"/>
      <c r="P59" s="40"/>
      <c r="Q59" s="40"/>
      <c r="R59" s="40"/>
      <c r="S59" s="40"/>
      <c r="T59" s="40"/>
      <c r="U59" s="5"/>
      <c r="V59" s="5"/>
      <c r="W59" s="5"/>
      <c r="X59" s="5"/>
    </row>
    <row r="60" spans="2:24" ht="15.75">
      <c r="B60" s="8" t="s">
        <v>0</v>
      </c>
      <c r="C60" s="8"/>
      <c r="L60" s="32"/>
      <c r="N60" s="32"/>
      <c r="P60" s="32"/>
      <c r="Q60" s="32"/>
      <c r="R60" s="32"/>
      <c r="S60" s="32"/>
      <c r="T60" s="32"/>
      <c r="U60" s="5"/>
      <c r="V60" s="5"/>
      <c r="W60" s="5"/>
      <c r="X60" s="5"/>
    </row>
    <row r="61" spans="2:24" ht="15.75">
      <c r="B61" s="8"/>
      <c r="C61" s="8"/>
      <c r="K61" s="32"/>
      <c r="L61" s="32"/>
      <c r="N61" s="32"/>
      <c r="P61" s="32"/>
      <c r="Q61" s="32"/>
      <c r="R61" s="32"/>
      <c r="S61" s="32"/>
      <c r="T61" s="32"/>
      <c r="U61" s="5"/>
      <c r="V61" s="5"/>
      <c r="W61" s="5"/>
      <c r="X61" s="5"/>
    </row>
    <row r="62" spans="2:24" ht="15.75">
      <c r="B62" s="8"/>
      <c r="C62" s="8"/>
      <c r="K62" s="32"/>
      <c r="L62" s="32"/>
      <c r="N62" s="32"/>
      <c r="P62" s="32"/>
      <c r="Q62" s="32"/>
      <c r="R62" s="32"/>
      <c r="S62" s="32"/>
      <c r="T62" s="32"/>
      <c r="U62" s="5"/>
      <c r="V62" s="5"/>
      <c r="W62" s="5"/>
      <c r="X62" s="5"/>
    </row>
    <row r="63" spans="2:24" ht="15.75">
      <c r="B63" s="8"/>
      <c r="C63" s="8"/>
      <c r="K63" s="32"/>
      <c r="L63" s="32"/>
      <c r="N63" s="32"/>
      <c r="P63" s="32"/>
      <c r="Q63" s="32"/>
      <c r="R63" s="32"/>
      <c r="S63" s="32"/>
      <c r="T63" s="32"/>
      <c r="U63" s="5"/>
      <c r="V63" s="5"/>
      <c r="W63" s="5"/>
      <c r="X63" s="5"/>
    </row>
    <row r="64" spans="2:24" ht="26.25" customHeight="1">
      <c r="B64" s="8"/>
      <c r="C64" s="8"/>
      <c r="D64" s="32"/>
      <c r="E64" s="32"/>
      <c r="F64" s="32"/>
      <c r="G64" s="32"/>
      <c r="H64" s="32"/>
      <c r="I64" s="32"/>
      <c r="J64" s="32"/>
      <c r="K64" s="32"/>
      <c r="L64" s="32"/>
      <c r="N64" s="32"/>
      <c r="P64" s="32"/>
      <c r="Q64" s="32"/>
      <c r="R64" s="32"/>
      <c r="S64" s="32"/>
      <c r="T64" s="32"/>
      <c r="U64" s="5"/>
      <c r="V64" s="5"/>
      <c r="W64" s="5"/>
      <c r="X64" s="5"/>
    </row>
    <row r="65" spans="2:24" ht="15.75">
      <c r="B65" s="8"/>
      <c r="C65" s="8"/>
      <c r="K65" s="32"/>
      <c r="L65" s="32"/>
      <c r="N65" s="32"/>
      <c r="P65" s="32"/>
      <c r="Q65" s="32"/>
      <c r="R65" s="32"/>
      <c r="S65" s="32"/>
      <c r="T65" s="32"/>
      <c r="U65" s="5"/>
      <c r="V65" s="5"/>
      <c r="W65" s="5"/>
      <c r="X65" s="5"/>
    </row>
    <row r="66" spans="2:24" ht="15.75">
      <c r="B66" s="8"/>
      <c r="C66" s="8"/>
      <c r="K66" s="32"/>
      <c r="L66" s="32"/>
      <c r="N66" s="32"/>
      <c r="P66" s="32"/>
      <c r="Q66" s="32"/>
      <c r="R66" s="32"/>
      <c r="S66" s="32"/>
      <c r="T66" s="32"/>
      <c r="U66" s="5"/>
      <c r="V66" s="5"/>
      <c r="W66" s="5"/>
      <c r="X66" s="5"/>
    </row>
    <row r="67" spans="2:3" ht="15.75">
      <c r="B67" s="8"/>
      <c r="C67" s="8"/>
    </row>
  </sheetData>
  <sheetProtection/>
  <mergeCells count="30">
    <mergeCell ref="J58:K58"/>
    <mergeCell ref="B3:T3"/>
    <mergeCell ref="G6:P6"/>
    <mergeCell ref="G5:P5"/>
    <mergeCell ref="B4:I4"/>
    <mergeCell ref="L11:M11"/>
    <mergeCell ref="K9:Q9"/>
    <mergeCell ref="D9:J9"/>
    <mergeCell ref="P11:Q11"/>
    <mergeCell ref="T51:T52"/>
    <mergeCell ref="B59:F59"/>
    <mergeCell ref="E11:F11"/>
    <mergeCell ref="I11:J11"/>
    <mergeCell ref="J57:K57"/>
    <mergeCell ref="G11:H11"/>
    <mergeCell ref="B57:F57"/>
    <mergeCell ref="B56:T56"/>
    <mergeCell ref="C9:C12"/>
    <mergeCell ref="B9:B12"/>
    <mergeCell ref="L10:Q10"/>
    <mergeCell ref="T53:T54"/>
    <mergeCell ref="A9:A12"/>
    <mergeCell ref="D10:D12"/>
    <mergeCell ref="K10:K12"/>
    <mergeCell ref="R9:R12"/>
    <mergeCell ref="S9:S12"/>
    <mergeCell ref="T9:T12"/>
    <mergeCell ref="E10:J10"/>
    <mergeCell ref="N11:O11"/>
    <mergeCell ref="T14:T21"/>
  </mergeCells>
  <printOptions horizontalCentered="1"/>
  <pageMargins left="0.31496062992125984" right="0.11811023622047245" top="0.5118110236220472" bottom="0.5118110236220472" header="0.5118110236220472" footer="0.5118110236220472"/>
  <pageSetup fitToHeight="0" fitToWidth="0" horizontalDpi="600" verticalDpi="600" orientation="landscape" paperSize="9" scale="45" r:id="rId1"/>
  <rowBreaks count="2" manualBreakCount="2">
    <brk id="24" max="19" man="1"/>
    <brk id="5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Андрей</cp:lastModifiedBy>
  <cp:lastPrinted>2014-03-18T01:13:04Z</cp:lastPrinted>
  <dcterms:created xsi:type="dcterms:W3CDTF">2009-10-21T08:00:11Z</dcterms:created>
  <dcterms:modified xsi:type="dcterms:W3CDTF">2014-03-18T01:13:31Z</dcterms:modified>
  <cp:category/>
  <cp:version/>
  <cp:contentType/>
  <cp:contentStatus/>
</cp:coreProperties>
</file>