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1" sheetId="1" r:id="rId1"/>
  </sheets>
  <definedNames>
    <definedName name="_xlnm._FilterDatabase" localSheetId="0" hidden="1">'2021'!$A$7:$H$232</definedName>
    <definedName name="APPT" localSheetId="0">'2021'!$B$13</definedName>
    <definedName name="FIO" localSheetId="0">'2021'!#REF!</definedName>
    <definedName name="LAST_CELL" localSheetId="0">'2021'!#REF!</definedName>
    <definedName name="SIGN" localSheetId="0">'2021'!$B$13:$D$14</definedName>
    <definedName name="_xlnm.Print_Area" localSheetId="0">'2021'!$A$1:$D$229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/>
  <c r="D21" l="1"/>
  <c r="D23"/>
  <c r="G47"/>
  <c r="G46"/>
  <c r="D34" l="1"/>
  <c r="D12"/>
  <c r="D69" l="1"/>
  <c r="D77"/>
  <c r="D86"/>
  <c r="D91"/>
  <c r="D92"/>
  <c r="D97"/>
  <c r="D135"/>
  <c r="D189"/>
  <c r="D197"/>
  <c r="D198"/>
  <c r="D28" l="1"/>
  <c r="D227" l="1"/>
  <c r="D224"/>
  <c r="D220"/>
  <c r="D217"/>
  <c r="D214"/>
  <c r="D213" s="1"/>
  <c r="D212" s="1"/>
  <c r="D210"/>
  <c r="D209" s="1"/>
  <c r="D207"/>
  <c r="D206" s="1"/>
  <c r="D203"/>
  <c r="D201"/>
  <c r="D200" s="1"/>
  <c r="D196" s="1"/>
  <c r="D194"/>
  <c r="D192"/>
  <c r="D190"/>
  <c r="D187"/>
  <c r="D185"/>
  <c r="D183"/>
  <c r="D182" s="1"/>
  <c r="D180"/>
  <c r="D177"/>
  <c r="D176"/>
  <c r="D175" s="1"/>
  <c r="D173"/>
  <c r="D171"/>
  <c r="D168"/>
  <c r="D165"/>
  <c r="D162"/>
  <c r="D159"/>
  <c r="D156"/>
  <c r="D152"/>
  <c r="D150"/>
  <c r="D146"/>
  <c r="D142"/>
  <c r="D141" s="1"/>
  <c r="D139"/>
  <c r="D136"/>
  <c r="D132"/>
  <c r="D131" s="1"/>
  <c r="D129"/>
  <c r="D127"/>
  <c r="D125"/>
  <c r="D122"/>
  <c r="D119"/>
  <c r="D115"/>
  <c r="D112"/>
  <c r="D108"/>
  <c r="D105"/>
  <c r="D104" s="1"/>
  <c r="D101"/>
  <c r="D100" s="1"/>
  <c r="D98"/>
  <c r="D93"/>
  <c r="D87"/>
  <c r="D84"/>
  <c r="D83" s="1"/>
  <c r="D82" s="1"/>
  <c r="D78"/>
  <c r="D74"/>
  <c r="D70"/>
  <c r="D66"/>
  <c r="D65" s="1"/>
  <c r="D62"/>
  <c r="D59"/>
  <c r="D56"/>
  <c r="D55" s="1"/>
  <c r="D52"/>
  <c r="D51" s="1"/>
  <c r="D49"/>
  <c r="D48" s="1"/>
  <c r="D45"/>
  <c r="D44" s="1"/>
  <c r="D42"/>
  <c r="D39"/>
  <c r="D36"/>
  <c r="D32"/>
  <c r="D31"/>
  <c r="D30" s="1"/>
  <c r="D25"/>
  <c r="D20"/>
  <c r="D19" s="1"/>
  <c r="D14"/>
  <c r="D11"/>
  <c r="D10" s="1"/>
  <c r="D223" l="1"/>
  <c r="D216" s="1"/>
  <c r="D35"/>
  <c r="D179"/>
  <c r="D145"/>
  <c r="D24"/>
  <c r="D118"/>
  <c r="D107"/>
  <c r="D103" s="1"/>
  <c r="D58"/>
  <c r="D124"/>
  <c r="D9"/>
  <c r="D184"/>
  <c r="D85"/>
  <c r="D18" l="1"/>
  <c r="D8" s="1"/>
  <c r="D134"/>
  <c r="D117"/>
  <c r="D76"/>
  <c r="D7" l="1"/>
  <c r="D229" s="1"/>
</calcChain>
</file>

<file path=xl/sharedStrings.xml><?xml version="1.0" encoding="utf-8"?>
<sst xmlns="http://schemas.openxmlformats.org/spreadsheetml/2006/main" count="563" uniqueCount="242">
  <si>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</si>
  <si>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</si>
  <si>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</si>
  <si>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</si>
  <si>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</si>
  <si>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</si>
  <si>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</si>
  <si>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</si>
  <si>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</si>
  <si>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</si>
  <si>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</si>
  <si>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</si>
  <si>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</si>
  <si>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</si>
  <si>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</si>
  <si>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</si>
  <si>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</si>
  <si>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</si>
  <si>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</si>
  <si>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</si>
  <si>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</si>
  <si>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</si>
  <si>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</si>
  <si>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</si>
  <si>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</si>
  <si>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</si>
  <si>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</si>
  <si>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</si>
  <si>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</si>
  <si>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</si>
  <si>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</si>
  <si>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</si>
  <si>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</si>
  <si>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</si>
  <si>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0120600000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</si>
  <si>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</si>
  <si>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</si>
  <si>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</si>
  <si>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</si>
  <si>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</si>
  <si>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</si>
  <si>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</si>
  <si>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</si>
  <si>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</si>
  <si>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</si>
  <si>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</si>
  <si>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</si>
  <si>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</si>
  <si>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</si>
  <si>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</si>
  <si>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</si>
  <si>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</si>
  <si>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</si>
  <si>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</si>
  <si>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</si>
  <si>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</si>
  <si>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</si>
  <si>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</si>
  <si>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</si>
  <si>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</si>
  <si>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</si>
  <si>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</si>
  <si>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</si>
  <si>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0150500000</t>
  </si>
  <si>
    <t>Основное мероприятие: Обеспечение учебниками, учебными пособиями и средствами обучения и воспитания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</si>
  <si>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</si>
  <si>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</si>
  <si>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</si>
  <si>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</si>
  <si>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</si>
  <si>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</si>
  <si>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</si>
  <si>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</si>
  <si>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</si>
  <si>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</si>
  <si>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</si>
  <si>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</si>
  <si>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</si>
  <si>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</si>
  <si>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</si>
  <si>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</si>
  <si>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</si>
  <si>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</si>
  <si>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</si>
  <si>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</si>
  <si>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</si>
  <si>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</si>
  <si>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</si>
  <si>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</si>
  <si>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</si>
  <si>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</si>
  <si>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</si>
  <si>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</si>
  <si>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</si>
  <si>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</si>
  <si>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</si>
  <si>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</si>
  <si>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</si>
  <si>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</si>
  <si>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</si>
  <si>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</si>
  <si>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</si>
  <si>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</si>
  <si>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</si>
  <si>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</si>
  <si>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</si>
  <si>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</si>
  <si>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</si>
  <si>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</si>
  <si>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</si>
  <si>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</si>
  <si>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</si>
  <si>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</si>
  <si>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</si>
  <si>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</si>
  <si>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</si>
  <si>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</si>
  <si>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</si>
  <si>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</si>
  <si>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</si>
  <si>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</si>
  <si>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</si>
  <si>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</si>
  <si>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</si>
  <si>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</si>
  <si>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</si>
  <si>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</si>
  <si>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</si>
  <si>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</si>
  <si>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</si>
  <si>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</si>
  <si>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</si>
  <si>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</si>
  <si>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</si>
  <si>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</si>
  <si>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</si>
  <si>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</si>
  <si>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</si>
  <si>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</si>
  <si>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</si>
  <si>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</si>
  <si>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</si>
  <si>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</si>
  <si>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</si>
  <si>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</si>
  <si>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</si>
  <si>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</si>
  <si>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</si>
  <si>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</si>
  <si>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</si>
  <si>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</si>
  <si>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</si>
  <si>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</si>
  <si>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</si>
  <si>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</si>
  <si>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</si>
  <si>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</si>
  <si>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</si>
  <si>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</si>
  <si>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</si>
  <si>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</si>
  <si>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</si>
  <si>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</si>
  <si>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</si>
  <si>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</si>
  <si>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</si>
  <si>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</si>
  <si>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</si>
  <si>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</si>
  <si>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</si>
  <si>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</si>
  <si>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</si>
  <si>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</si>
  <si>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</si>
  <si>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</si>
  <si>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</si>
  <si>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</si>
  <si>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</si>
  <si>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</si>
  <si>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</si>
  <si>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</si>
  <si>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</si>
  <si>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</si>
  <si>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</si>
  <si>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</si>
  <si>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</si>
  <si>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</si>
  <si>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</si>
  <si>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</si>
  <si>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</si>
  <si>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</si>
  <si>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</si>
  <si>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</si>
  <si>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</si>
  <si>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</si>
  <si>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</si>
  <si>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</si>
  <si>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</si>
  <si>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</si>
  <si>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</si>
  <si>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</si>
  <si>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</si>
  <si>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</si>
  <si>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</si>
  <si>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</si>
  <si>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</si>
  <si>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</si>
  <si>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</si>
  <si>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</si>
  <si>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</si>
  <si>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</si>
  <si>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</si>
  <si>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</si>
  <si>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</si>
  <si>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</si>
  <si>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</si>
  <si>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</si>
  <si>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</si>
  <si>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</si>
  <si>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</si>
  <si>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</si>
  <si>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</si>
  <si>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</si>
  <si>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</si>
  <si>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</si>
  <si>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</si>
  <si>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</si>
  <si>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</si>
  <si>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</si>
  <si>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</si>
  <si>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</si>
  <si>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</si>
  <si>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</si>
  <si>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</si>
  <si>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Приложение 7</t>
  </si>
  <si>
    <t>(рублей)</t>
  </si>
  <si>
    <t xml:space="preserve">Наименование </t>
  </si>
  <si>
    <t>Сумма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</si>
  <si>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</si>
  <si>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2021 год</t>
  </si>
  <si>
    <t>Организация бесплатного горячего питания обучающихся, получающих начальное общее образование</t>
  </si>
  <si>
    <t>от 18.12.2020  № _5/19__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</si>
</sst>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4" fontId="1" fillId="0" borderId="0" xfId="0" applyNumberFormat="1" applyFont="1" applyFill="1" applyAlignment="1">
      <alignment horizontal="justify" vertical="center"/>
    </xf>
    <xf numFmtId="4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4" fontId="5" fillId="0" borderId="0" xfId="0" applyNumberFormat="1" applyFont="1" applyFill="1"/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35"/>
  <sheetViews>
    <sheetView showGridLines="0" tabSelected="1" view="pageBreakPreview" zoomScale="75" zoomScaleNormal="75" zoomScaleSheetLayoutView="75" workbookViewId="0">
      <selection activeCell="A2" sqref="A2"/>
    </sheetView>
  </sheetViews>
  <sheetFormatPr defaultRowHeight="15.75" outlineLevelRow="7"/>
  <cols>
    <col min="1" max="1" width="44" style="1" customWidth="1"/>
    <col min="2" max="2" width="16.85546875" style="1" customWidth="1"/>
    <col min="3" max="3" width="8.28515625" style="1" customWidth="1"/>
    <col min="4" max="4" width="19" style="1" customWidth="1"/>
    <col min="5" max="6" width="15.7109375" style="1" bestFit="1" customWidth="1"/>
    <col min="7" max="7" width="16.140625" style="1" customWidth="1"/>
    <col min="8" max="16384" width="9.140625" style="1"/>
  </cols>
  <sheetData>
    <row r="1" spans="1:7">
      <c r="B1" s="25" t="s">
        <v>234</v>
      </c>
      <c r="C1" s="25"/>
      <c r="D1" s="25"/>
    </row>
    <row r="2" spans="1:7" ht="84" customHeight="1" outlineLevel="1">
      <c r="B2" s="26" t="s">
        <v>238</v>
      </c>
      <c r="C2" s="26"/>
      <c r="D2" s="26"/>
    </row>
    <row r="3" spans="1:7" ht="18" customHeight="1" outlineLevel="3">
      <c r="B3" s="2"/>
      <c r="C3" s="2"/>
      <c r="D3" s="24" t="s">
        <v>241</v>
      </c>
    </row>
    <row r="4" spans="1:7" ht="50.25" customHeight="1" outlineLevel="4">
      <c r="A4" s="27" t="s">
        <v>239</v>
      </c>
      <c r="B4" s="27"/>
      <c r="C4" s="27"/>
      <c r="D4" s="27"/>
    </row>
    <row r="5" spans="1:7" outlineLevel="7">
      <c r="B5" s="2"/>
      <c r="C5" s="2"/>
      <c r="D5" s="3" t="s">
        <v>235</v>
      </c>
    </row>
    <row r="6" spans="1:7" ht="13.5" customHeight="1">
      <c r="A6" s="4" t="s">
        <v>236</v>
      </c>
      <c r="B6" s="5" t="s">
        <v>0</v>
      </c>
      <c r="C6" s="5" t="s">
        <v>1</v>
      </c>
      <c r="D6" s="6" t="s">
        <v>237</v>
      </c>
    </row>
    <row r="7" spans="1:7" ht="31.5" outlineLevel="1">
      <c r="A7" s="7" t="s">
        <v>3</v>
      </c>
      <c r="B7" s="4" t="s">
        <v>2</v>
      </c>
      <c r="C7" s="4"/>
      <c r="D7" s="8">
        <f>D8+D76+D103+D117+D134+D196+D212</f>
        <v>549683295.67000008</v>
      </c>
    </row>
    <row r="8" spans="1:7" ht="63" outlineLevel="2">
      <c r="A8" s="7" t="s">
        <v>5</v>
      </c>
      <c r="B8" s="4" t="s">
        <v>4</v>
      </c>
      <c r="C8" s="4"/>
      <c r="D8" s="8">
        <f>D9+D18+D55+D58+D69</f>
        <v>271563028.08000004</v>
      </c>
    </row>
    <row r="9" spans="1:7" ht="31.5" outlineLevel="3">
      <c r="A9" s="7" t="s">
        <v>7</v>
      </c>
      <c r="B9" s="4" t="s">
        <v>6</v>
      </c>
      <c r="C9" s="4"/>
      <c r="D9" s="8">
        <f>D10+D14</f>
        <v>65115544.259999998</v>
      </c>
      <c r="E9" s="9"/>
      <c r="F9" s="9"/>
      <c r="G9" s="9"/>
    </row>
    <row r="10" spans="1:7" ht="63" outlineLevel="4">
      <c r="A10" s="7" t="s">
        <v>9</v>
      </c>
      <c r="B10" s="4" t="s">
        <v>8</v>
      </c>
      <c r="C10" s="4"/>
      <c r="D10" s="8">
        <f>D11</f>
        <v>52434100</v>
      </c>
    </row>
    <row r="11" spans="1:7" ht="94.5" outlineLevel="5">
      <c r="A11" s="7" t="s">
        <v>11</v>
      </c>
      <c r="B11" s="4" t="s">
        <v>10</v>
      </c>
      <c r="C11" s="4"/>
      <c r="D11" s="8">
        <f>SUM(D12:D13)</f>
        <v>52434100</v>
      </c>
    </row>
    <row r="12" spans="1:7" ht="94.5" outlineLevel="7">
      <c r="A12" s="10" t="s">
        <v>221</v>
      </c>
      <c r="B12" s="11" t="s">
        <v>10</v>
      </c>
      <c r="C12" s="11" t="s">
        <v>220</v>
      </c>
      <c r="D12" s="12">
        <f>48541700+3685400</f>
        <v>52227100</v>
      </c>
    </row>
    <row r="13" spans="1:7" ht="47.25" outlineLevel="7">
      <c r="A13" s="10" t="s">
        <v>223</v>
      </c>
      <c r="B13" s="11" t="s">
        <v>10</v>
      </c>
      <c r="C13" s="11" t="s">
        <v>222</v>
      </c>
      <c r="D13" s="12">
        <v>207000</v>
      </c>
    </row>
    <row r="14" spans="1:7" ht="47.25" outlineLevel="4">
      <c r="A14" s="7" t="s">
        <v>13</v>
      </c>
      <c r="B14" s="4" t="s">
        <v>12</v>
      </c>
      <c r="C14" s="4"/>
      <c r="D14" s="8">
        <f>SUM(D15:D17)</f>
        <v>12681444.26</v>
      </c>
    </row>
    <row r="15" spans="1:7" ht="94.5" outlineLevel="7">
      <c r="A15" s="10" t="s">
        <v>221</v>
      </c>
      <c r="B15" s="11" t="s">
        <v>12</v>
      </c>
      <c r="C15" s="11" t="s">
        <v>220</v>
      </c>
      <c r="D15" s="12">
        <v>1956244.26</v>
      </c>
    </row>
    <row r="16" spans="1:7" ht="47.25" outlineLevel="7">
      <c r="A16" s="10" t="s">
        <v>223</v>
      </c>
      <c r="B16" s="11" t="s">
        <v>12</v>
      </c>
      <c r="C16" s="11" t="s">
        <v>222</v>
      </c>
      <c r="D16" s="12">
        <v>10570900</v>
      </c>
    </row>
    <row r="17" spans="1:7" outlineLevel="7">
      <c r="A17" s="10" t="s">
        <v>233</v>
      </c>
      <c r="B17" s="11" t="s">
        <v>12</v>
      </c>
      <c r="C17" s="11" t="s">
        <v>232</v>
      </c>
      <c r="D17" s="12">
        <v>154300</v>
      </c>
    </row>
    <row r="18" spans="1:7" outlineLevel="3">
      <c r="A18" s="7" t="s">
        <v>15</v>
      </c>
      <c r="B18" s="4" t="s">
        <v>14</v>
      </c>
      <c r="C18" s="4"/>
      <c r="D18" s="8">
        <f>D19+D24+D35+D42+D44+D48+D51</f>
        <v>156058620.24000001</v>
      </c>
    </row>
    <row r="19" spans="1:7" ht="78.75" outlineLevel="4">
      <c r="A19" s="7" t="s">
        <v>17</v>
      </c>
      <c r="B19" s="4" t="s">
        <v>16</v>
      </c>
      <c r="C19" s="4"/>
      <c r="D19" s="8">
        <f>D20</f>
        <v>119970600</v>
      </c>
      <c r="E19" s="9"/>
      <c r="F19" s="9"/>
      <c r="G19" s="9"/>
    </row>
    <row r="20" spans="1:7" ht="157.5" outlineLevel="5">
      <c r="A20" s="13" t="s">
        <v>19</v>
      </c>
      <c r="B20" s="4" t="s">
        <v>18</v>
      </c>
      <c r="C20" s="4"/>
      <c r="D20" s="8">
        <f>SUM(D21:D23)</f>
        <v>119970600</v>
      </c>
    </row>
    <row r="21" spans="1:7" ht="94.5" outlineLevel="7">
      <c r="A21" s="10" t="s">
        <v>221</v>
      </c>
      <c r="B21" s="11" t="s">
        <v>18</v>
      </c>
      <c r="C21" s="11" t="s">
        <v>220</v>
      </c>
      <c r="D21" s="12">
        <f>69295000+3061900</f>
        <v>72356900</v>
      </c>
    </row>
    <row r="22" spans="1:7" ht="47.25" outlineLevel="7">
      <c r="A22" s="10" t="s">
        <v>223</v>
      </c>
      <c r="B22" s="11" t="s">
        <v>18</v>
      </c>
      <c r="C22" s="11" t="s">
        <v>222</v>
      </c>
      <c r="D22" s="12">
        <v>720000</v>
      </c>
    </row>
    <row r="23" spans="1:7" ht="47.25" outlineLevel="7">
      <c r="A23" s="14" t="s">
        <v>229</v>
      </c>
      <c r="B23" s="11" t="s">
        <v>18</v>
      </c>
      <c r="C23" s="11" t="s">
        <v>228</v>
      </c>
      <c r="D23" s="12">
        <f>37389100+9504600</f>
        <v>46893700</v>
      </c>
    </row>
    <row r="24" spans="1:7" ht="78.75" outlineLevel="4">
      <c r="A24" s="7" t="s">
        <v>21</v>
      </c>
      <c r="B24" s="4" t="s">
        <v>20</v>
      </c>
      <c r="C24" s="4"/>
      <c r="D24" s="8">
        <f>D25+D30+D32</f>
        <v>31661892.720000003</v>
      </c>
    </row>
    <row r="25" spans="1:7" ht="78.75" outlineLevel="5">
      <c r="A25" s="7" t="s">
        <v>21</v>
      </c>
      <c r="B25" s="4" t="s">
        <v>20</v>
      </c>
      <c r="C25" s="4"/>
      <c r="D25" s="8">
        <f>SUM(D26:D29)</f>
        <v>30021510.060000002</v>
      </c>
    </row>
    <row r="26" spans="1:7" ht="94.5" outlineLevel="7">
      <c r="A26" s="10" t="s">
        <v>221</v>
      </c>
      <c r="B26" s="11" t="s">
        <v>20</v>
      </c>
      <c r="C26" s="11" t="s">
        <v>220</v>
      </c>
      <c r="D26" s="12">
        <v>2943430.78</v>
      </c>
    </row>
    <row r="27" spans="1:7" ht="47.25" outlineLevel="7">
      <c r="A27" s="10" t="s">
        <v>223</v>
      </c>
      <c r="B27" s="11" t="s">
        <v>20</v>
      </c>
      <c r="C27" s="11" t="s">
        <v>222</v>
      </c>
      <c r="D27" s="12">
        <f>2067800+61700</f>
        <v>2129500</v>
      </c>
    </row>
    <row r="28" spans="1:7" ht="47.25" outlineLevel="7">
      <c r="A28" s="14" t="s">
        <v>229</v>
      </c>
      <c r="B28" s="11" t="s">
        <v>20</v>
      </c>
      <c r="C28" s="11" t="s">
        <v>228</v>
      </c>
      <c r="D28" s="12">
        <f>24895379.28-93300</f>
        <v>24802079.280000001</v>
      </c>
    </row>
    <row r="29" spans="1:7" outlineLevel="7">
      <c r="A29" s="10" t="s">
        <v>233</v>
      </c>
      <c r="B29" s="11" t="s">
        <v>20</v>
      </c>
      <c r="C29" s="11" t="s">
        <v>232</v>
      </c>
      <c r="D29" s="12">
        <v>146500</v>
      </c>
    </row>
    <row r="30" spans="1:7" ht="31.5" outlineLevel="5">
      <c r="A30" s="7" t="s">
        <v>23</v>
      </c>
      <c r="B30" s="4" t="s">
        <v>22</v>
      </c>
      <c r="C30" s="4"/>
      <c r="D30" s="8">
        <f>D31</f>
        <v>1134500</v>
      </c>
    </row>
    <row r="31" spans="1:7" ht="47.25" outlineLevel="7">
      <c r="A31" s="14" t="s">
        <v>229</v>
      </c>
      <c r="B31" s="11" t="s">
        <v>22</v>
      </c>
      <c r="C31" s="11" t="s">
        <v>228</v>
      </c>
      <c r="D31" s="12">
        <f t="shared" ref="D31" si="0">238300+896200</f>
        <v>1134500</v>
      </c>
    </row>
    <row r="32" spans="1:7" ht="173.25" outlineLevel="5">
      <c r="A32" s="13" t="s">
        <v>25</v>
      </c>
      <c r="B32" s="4" t="s">
        <v>24</v>
      </c>
      <c r="C32" s="4"/>
      <c r="D32" s="8">
        <f>SUM(D33:D34)</f>
        <v>505882.66</v>
      </c>
    </row>
    <row r="33" spans="1:7" ht="47.25" outlineLevel="7">
      <c r="A33" s="10" t="s">
        <v>223</v>
      </c>
      <c r="B33" s="11" t="s">
        <v>24</v>
      </c>
      <c r="C33" s="11" t="s">
        <v>222</v>
      </c>
      <c r="D33" s="12">
        <v>118350.31</v>
      </c>
    </row>
    <row r="34" spans="1:7" ht="47.25" outlineLevel="7">
      <c r="A34" s="14" t="s">
        <v>229</v>
      </c>
      <c r="B34" s="11" t="s">
        <v>24</v>
      </c>
      <c r="C34" s="11" t="s">
        <v>228</v>
      </c>
      <c r="D34" s="12">
        <f>384632.35+2900</f>
        <v>387532.35</v>
      </c>
    </row>
    <row r="35" spans="1:7" ht="63" outlineLevel="4">
      <c r="A35" s="7" t="s">
        <v>27</v>
      </c>
      <c r="B35" s="4" t="s">
        <v>26</v>
      </c>
      <c r="C35" s="4"/>
      <c r="D35" s="8">
        <f>+D36+D39</f>
        <v>427662.44</v>
      </c>
    </row>
    <row r="36" spans="1:7" ht="78.75" outlineLevel="5">
      <c r="A36" s="7" t="s">
        <v>29</v>
      </c>
      <c r="B36" s="4" t="s">
        <v>28</v>
      </c>
      <c r="C36" s="4"/>
      <c r="D36" s="8">
        <f>SUM(D37:D38)</f>
        <v>62400</v>
      </c>
    </row>
    <row r="37" spans="1:7" ht="47.25" outlineLevel="7">
      <c r="A37" s="10" t="s">
        <v>223</v>
      </c>
      <c r="B37" s="11" t="s">
        <v>28</v>
      </c>
      <c r="C37" s="11" t="s">
        <v>222</v>
      </c>
      <c r="D37" s="12">
        <v>31200</v>
      </c>
    </row>
    <row r="38" spans="1:7" ht="47.25" outlineLevel="7">
      <c r="A38" s="14" t="s">
        <v>229</v>
      </c>
      <c r="B38" s="11" t="s">
        <v>28</v>
      </c>
      <c r="C38" s="11" t="s">
        <v>228</v>
      </c>
      <c r="D38" s="12">
        <v>31200</v>
      </c>
    </row>
    <row r="39" spans="1:7" ht="47.25" outlineLevel="5">
      <c r="A39" s="7" t="s">
        <v>31</v>
      </c>
      <c r="B39" s="4" t="s">
        <v>30</v>
      </c>
      <c r="C39" s="4"/>
      <c r="D39" s="8">
        <f>SUM(D40:D41)</f>
        <v>365262.44</v>
      </c>
    </row>
    <row r="40" spans="1:7" ht="47.25" outlineLevel="7">
      <c r="A40" s="10" t="s">
        <v>223</v>
      </c>
      <c r="B40" s="11" t="s">
        <v>30</v>
      </c>
      <c r="C40" s="11" t="s">
        <v>222</v>
      </c>
      <c r="D40" s="12">
        <v>94297.19</v>
      </c>
    </row>
    <row r="41" spans="1:7" ht="47.25" outlineLevel="7">
      <c r="A41" s="14" t="s">
        <v>229</v>
      </c>
      <c r="B41" s="11" t="s">
        <v>30</v>
      </c>
      <c r="C41" s="11" t="s">
        <v>228</v>
      </c>
      <c r="D41" s="12">
        <v>270965.25</v>
      </c>
    </row>
    <row r="42" spans="1:7" ht="110.25" outlineLevel="4">
      <c r="A42" s="7" t="s">
        <v>33</v>
      </c>
      <c r="B42" s="4" t="s">
        <v>32</v>
      </c>
      <c r="C42" s="4"/>
      <c r="D42" s="8">
        <f>D43</f>
        <v>190228.08</v>
      </c>
    </row>
    <row r="43" spans="1:7" ht="47.25" outlineLevel="7">
      <c r="A43" s="10" t="s">
        <v>223</v>
      </c>
      <c r="B43" s="11" t="s">
        <v>32</v>
      </c>
      <c r="C43" s="11" t="s">
        <v>222</v>
      </c>
      <c r="D43" s="12">
        <v>190228.08</v>
      </c>
    </row>
    <row r="44" spans="1:7" ht="47.25" outlineLevel="4">
      <c r="A44" s="7" t="s">
        <v>240</v>
      </c>
      <c r="B44" s="4" t="s">
        <v>34</v>
      </c>
      <c r="C44" s="4"/>
      <c r="D44" s="8">
        <f>D45</f>
        <v>2508037</v>
      </c>
    </row>
    <row r="45" spans="1:7" ht="94.5" outlineLevel="5">
      <c r="A45" s="7" t="s">
        <v>36</v>
      </c>
      <c r="B45" s="4" t="s">
        <v>35</v>
      </c>
      <c r="C45" s="4"/>
      <c r="D45" s="8">
        <f>SUM(D46:D47)</f>
        <v>2508037</v>
      </c>
    </row>
    <row r="46" spans="1:7" ht="47.25" outlineLevel="7">
      <c r="A46" s="10" t="s">
        <v>223</v>
      </c>
      <c r="B46" s="11" t="s">
        <v>35</v>
      </c>
      <c r="C46" s="11" t="s">
        <v>222</v>
      </c>
      <c r="D46" s="23">
        <v>548532</v>
      </c>
      <c r="E46" s="1">
        <v>63828</v>
      </c>
      <c r="F46" s="9">
        <v>484704</v>
      </c>
      <c r="G46" s="9">
        <f>E46+F46</f>
        <v>548532</v>
      </c>
    </row>
    <row r="47" spans="1:7" ht="47.25" outlineLevel="7">
      <c r="A47" s="14" t="s">
        <v>229</v>
      </c>
      <c r="B47" s="11" t="s">
        <v>35</v>
      </c>
      <c r="C47" s="11" t="s">
        <v>228</v>
      </c>
      <c r="D47" s="23">
        <v>1959505</v>
      </c>
      <c r="E47" s="1">
        <v>186309</v>
      </c>
      <c r="F47" s="9">
        <v>1773196</v>
      </c>
      <c r="G47" s="9">
        <f>E47+F47</f>
        <v>1959505</v>
      </c>
    </row>
    <row r="48" spans="1:7" ht="31.5" outlineLevel="4">
      <c r="A48" s="7" t="s">
        <v>38</v>
      </c>
      <c r="B48" s="4" t="s">
        <v>37</v>
      </c>
      <c r="C48" s="4"/>
      <c r="D48" s="8">
        <f>D49</f>
        <v>93300</v>
      </c>
    </row>
    <row r="49" spans="1:4" ht="94.5" outlineLevel="5">
      <c r="A49" s="7" t="s">
        <v>40</v>
      </c>
      <c r="B49" s="4" t="s">
        <v>39</v>
      </c>
      <c r="C49" s="4"/>
      <c r="D49" s="8">
        <f>D50</f>
        <v>93300</v>
      </c>
    </row>
    <row r="50" spans="1:4" ht="47.25" outlineLevel="7">
      <c r="A50" s="14" t="s">
        <v>229</v>
      </c>
      <c r="B50" s="11" t="s">
        <v>39</v>
      </c>
      <c r="C50" s="11" t="s">
        <v>228</v>
      </c>
      <c r="D50" s="12">
        <v>93300</v>
      </c>
    </row>
    <row r="51" spans="1:4" ht="47.25" outlineLevel="4">
      <c r="A51" s="7" t="s">
        <v>42</v>
      </c>
      <c r="B51" s="4" t="s">
        <v>41</v>
      </c>
      <c r="C51" s="4"/>
      <c r="D51" s="8">
        <f>D52</f>
        <v>1206900</v>
      </c>
    </row>
    <row r="52" spans="1:4" ht="78.75" outlineLevel="5">
      <c r="A52" s="7" t="s">
        <v>44</v>
      </c>
      <c r="B52" s="4" t="s">
        <v>43</v>
      </c>
      <c r="C52" s="4"/>
      <c r="D52" s="8">
        <f>SUM(D53:D54)</f>
        <v>1206900</v>
      </c>
    </row>
    <row r="53" spans="1:4" ht="47.25" outlineLevel="7">
      <c r="A53" s="10" t="s">
        <v>223</v>
      </c>
      <c r="B53" s="11" t="s">
        <v>43</v>
      </c>
      <c r="C53" s="11" t="s">
        <v>222</v>
      </c>
      <c r="D53" s="12">
        <v>356900</v>
      </c>
    </row>
    <row r="54" spans="1:4" ht="47.25" outlineLevel="7">
      <c r="A54" s="14" t="s">
        <v>229</v>
      </c>
      <c r="B54" s="11" t="s">
        <v>43</v>
      </c>
      <c r="C54" s="11" t="s">
        <v>228</v>
      </c>
      <c r="D54" s="12">
        <v>850000</v>
      </c>
    </row>
    <row r="55" spans="1:4" ht="31.5" outlineLevel="3">
      <c r="A55" s="7" t="s">
        <v>46</v>
      </c>
      <c r="B55" s="4" t="s">
        <v>45</v>
      </c>
      <c r="C55" s="4"/>
      <c r="D55" s="8">
        <f>D56</f>
        <v>17264095.710000001</v>
      </c>
    </row>
    <row r="56" spans="1:4" ht="47.25" outlineLevel="4">
      <c r="A56" s="7" t="s">
        <v>48</v>
      </c>
      <c r="B56" s="4" t="s">
        <v>47</v>
      </c>
      <c r="C56" s="4"/>
      <c r="D56" s="8">
        <f>SUM(D57:D57)</f>
        <v>17264095.710000001</v>
      </c>
    </row>
    <row r="57" spans="1:4" ht="47.25" outlineLevel="7">
      <c r="A57" s="14" t="s">
        <v>229</v>
      </c>
      <c r="B57" s="11" t="s">
        <v>47</v>
      </c>
      <c r="C57" s="11" t="s">
        <v>228</v>
      </c>
      <c r="D57" s="12">
        <v>17264095.710000001</v>
      </c>
    </row>
    <row r="58" spans="1:4" ht="31.5" outlineLevel="3">
      <c r="A58" s="7" t="s">
        <v>50</v>
      </c>
      <c r="B58" s="4" t="s">
        <v>49</v>
      </c>
      <c r="C58" s="4"/>
      <c r="D58" s="8">
        <f>D59+D62+D65</f>
        <v>3174246.24</v>
      </c>
    </row>
    <row r="59" spans="1:4" ht="31.5" outlineLevel="4">
      <c r="A59" s="7" t="s">
        <v>52</v>
      </c>
      <c r="B59" s="4" t="s">
        <v>51</v>
      </c>
      <c r="C59" s="4"/>
      <c r="D59" s="8">
        <f>SUM(D60:D61)</f>
        <v>2494215.2400000002</v>
      </c>
    </row>
    <row r="60" spans="1:4" ht="94.5" outlineLevel="7">
      <c r="A60" s="10" t="s">
        <v>221</v>
      </c>
      <c r="B60" s="11" t="s">
        <v>51</v>
      </c>
      <c r="C60" s="11" t="s">
        <v>220</v>
      </c>
      <c r="D60" s="12">
        <v>1234595.45</v>
      </c>
    </row>
    <row r="61" spans="1:4" ht="47.25" outlineLevel="7">
      <c r="A61" s="14" t="s">
        <v>229</v>
      </c>
      <c r="B61" s="11" t="s">
        <v>51</v>
      </c>
      <c r="C61" s="11" t="s">
        <v>228</v>
      </c>
      <c r="D61" s="12">
        <v>1259619.79</v>
      </c>
    </row>
    <row r="62" spans="1:4" ht="47.25" outlineLevel="4">
      <c r="A62" s="7" t="s">
        <v>54</v>
      </c>
      <c r="B62" s="4" t="s">
        <v>53</v>
      </c>
      <c r="C62" s="4"/>
      <c r="D62" s="8">
        <f>SUM(D63:D64)</f>
        <v>225900</v>
      </c>
    </row>
    <row r="63" spans="1:4" ht="31.5" outlineLevel="7">
      <c r="A63" s="10" t="s">
        <v>225</v>
      </c>
      <c r="B63" s="11" t="s">
        <v>53</v>
      </c>
      <c r="C63" s="11" t="s">
        <v>224</v>
      </c>
      <c r="D63" s="12">
        <v>80900</v>
      </c>
    </row>
    <row r="64" spans="1:4" ht="47.25" outlineLevel="7">
      <c r="A64" s="14" t="s">
        <v>229</v>
      </c>
      <c r="B64" s="11" t="s">
        <v>53</v>
      </c>
      <c r="C64" s="11" t="s">
        <v>228</v>
      </c>
      <c r="D64" s="12">
        <v>145000</v>
      </c>
    </row>
    <row r="65" spans="1:7" ht="31.5" outlineLevel="4">
      <c r="A65" s="7" t="s">
        <v>56</v>
      </c>
      <c r="B65" s="4" t="s">
        <v>55</v>
      </c>
      <c r="C65" s="4"/>
      <c r="D65" s="8">
        <f>D66</f>
        <v>454131</v>
      </c>
    </row>
    <row r="66" spans="1:7" ht="110.25" outlineLevel="5">
      <c r="A66" s="7" t="s">
        <v>58</v>
      </c>
      <c r="B66" s="4" t="s">
        <v>57</v>
      </c>
      <c r="C66" s="4"/>
      <c r="D66" s="8">
        <f>SUM(D67:D68)</f>
        <v>454131</v>
      </c>
    </row>
    <row r="67" spans="1:7" ht="47.25" outlineLevel="7">
      <c r="A67" s="10" t="s">
        <v>223</v>
      </c>
      <c r="B67" s="11" t="s">
        <v>57</v>
      </c>
      <c r="C67" s="11" t="s">
        <v>222</v>
      </c>
      <c r="D67" s="12">
        <v>170286</v>
      </c>
    </row>
    <row r="68" spans="1:7" ht="47.25" outlineLevel="7">
      <c r="A68" s="14" t="s">
        <v>229</v>
      </c>
      <c r="B68" s="11" t="s">
        <v>57</v>
      </c>
      <c r="C68" s="11" t="s">
        <v>228</v>
      </c>
      <c r="D68" s="12">
        <v>283845</v>
      </c>
    </row>
    <row r="69" spans="1:7" ht="47.25" outlineLevel="3">
      <c r="A69" s="7" t="s">
        <v>60</v>
      </c>
      <c r="B69" s="4" t="s">
        <v>59</v>
      </c>
      <c r="C69" s="4"/>
      <c r="D69" s="8">
        <f>D70+D74</f>
        <v>29950521.629999999</v>
      </c>
    </row>
    <row r="70" spans="1:7" ht="47.25" outlineLevel="4">
      <c r="A70" s="7" t="s">
        <v>62</v>
      </c>
      <c r="B70" s="4" t="s">
        <v>61</v>
      </c>
      <c r="C70" s="4"/>
      <c r="D70" s="8">
        <f>SUM(D71:D73)</f>
        <v>29550521.629999999</v>
      </c>
    </row>
    <row r="71" spans="1:7" ht="94.5" outlineLevel="7">
      <c r="A71" s="10" t="s">
        <v>221</v>
      </c>
      <c r="B71" s="11" t="s">
        <v>61</v>
      </c>
      <c r="C71" s="11" t="s">
        <v>220</v>
      </c>
      <c r="D71" s="12">
        <v>28415495.719999999</v>
      </c>
    </row>
    <row r="72" spans="1:7" ht="47.25" outlineLevel="7">
      <c r="A72" s="10" t="s">
        <v>223</v>
      </c>
      <c r="B72" s="11" t="s">
        <v>61</v>
      </c>
      <c r="C72" s="11" t="s">
        <v>222</v>
      </c>
      <c r="D72" s="12">
        <v>1112615.9099999999</v>
      </c>
    </row>
    <row r="73" spans="1:7" outlineLevel="7">
      <c r="A73" s="10" t="s">
        <v>233</v>
      </c>
      <c r="B73" s="11" t="s">
        <v>61</v>
      </c>
      <c r="C73" s="11" t="s">
        <v>232</v>
      </c>
      <c r="D73" s="12">
        <v>22410</v>
      </c>
    </row>
    <row r="74" spans="1:7" ht="47.25" outlineLevel="4">
      <c r="A74" s="7" t="s">
        <v>64</v>
      </c>
      <c r="B74" s="4" t="s">
        <v>63</v>
      </c>
      <c r="C74" s="4"/>
      <c r="D74" s="8">
        <f>SUM(D75:D75)</f>
        <v>400000</v>
      </c>
    </row>
    <row r="75" spans="1:7" ht="47.25" outlineLevel="7">
      <c r="A75" s="10" t="s">
        <v>223</v>
      </c>
      <c r="B75" s="11" t="s">
        <v>63</v>
      </c>
      <c r="C75" s="11" t="s">
        <v>222</v>
      </c>
      <c r="D75" s="12">
        <v>400000</v>
      </c>
    </row>
    <row r="76" spans="1:7" ht="63" outlineLevel="2">
      <c r="A76" s="7" t="s">
        <v>66</v>
      </c>
      <c r="B76" s="4" t="s">
        <v>65</v>
      </c>
      <c r="C76" s="4"/>
      <c r="D76" s="8">
        <f>D77+D85+D91++D97</f>
        <v>49473800</v>
      </c>
    </row>
    <row r="77" spans="1:7" ht="63" outlineLevel="3">
      <c r="A77" s="7" t="s">
        <v>68</v>
      </c>
      <c r="B77" s="4" t="s">
        <v>67</v>
      </c>
      <c r="C77" s="4"/>
      <c r="D77" s="8">
        <f>D78+D82</f>
        <v>18569168</v>
      </c>
      <c r="E77" s="9"/>
      <c r="F77" s="9"/>
      <c r="G77" s="9"/>
    </row>
    <row r="78" spans="1:7" ht="63" outlineLevel="4">
      <c r="A78" s="7" t="s">
        <v>70</v>
      </c>
      <c r="B78" s="4" t="s">
        <v>69</v>
      </c>
      <c r="C78" s="4"/>
      <c r="D78" s="8">
        <f>SUM(D79:D81)</f>
        <v>18552168</v>
      </c>
    </row>
    <row r="79" spans="1:7" ht="94.5" outlineLevel="7">
      <c r="A79" s="10" t="s">
        <v>221</v>
      </c>
      <c r="B79" s="11" t="s">
        <v>69</v>
      </c>
      <c r="C79" s="11" t="s">
        <v>220</v>
      </c>
      <c r="D79" s="12">
        <v>17188576</v>
      </c>
    </row>
    <row r="80" spans="1:7" ht="47.25" outlineLevel="7">
      <c r="A80" s="10" t="s">
        <v>223</v>
      </c>
      <c r="B80" s="11" t="s">
        <v>69</v>
      </c>
      <c r="C80" s="11" t="s">
        <v>222</v>
      </c>
      <c r="D80" s="12">
        <v>1357592</v>
      </c>
    </row>
    <row r="81" spans="1:4" outlineLevel="7">
      <c r="A81" s="10" t="s">
        <v>233</v>
      </c>
      <c r="B81" s="11" t="s">
        <v>69</v>
      </c>
      <c r="C81" s="11" t="s">
        <v>232</v>
      </c>
      <c r="D81" s="12">
        <v>6000</v>
      </c>
    </row>
    <row r="82" spans="1:4" ht="31.5" outlineLevel="4">
      <c r="A82" s="7" t="s">
        <v>72</v>
      </c>
      <c r="B82" s="4" t="s">
        <v>71</v>
      </c>
      <c r="C82" s="4"/>
      <c r="D82" s="8">
        <f>D83</f>
        <v>17000</v>
      </c>
    </row>
    <row r="83" spans="1:4" ht="78.75" outlineLevel="5">
      <c r="A83" s="7" t="s">
        <v>74</v>
      </c>
      <c r="B83" s="4" t="s">
        <v>73</v>
      </c>
      <c r="C83" s="4"/>
      <c r="D83" s="8">
        <f>D84</f>
        <v>17000</v>
      </c>
    </row>
    <row r="84" spans="1:4" ht="47.25" outlineLevel="7">
      <c r="A84" s="10" t="s">
        <v>223</v>
      </c>
      <c r="B84" s="11" t="s">
        <v>73</v>
      </c>
      <c r="C84" s="11" t="s">
        <v>222</v>
      </c>
      <c r="D84" s="12">
        <f>3600+13400</f>
        <v>17000</v>
      </c>
    </row>
    <row r="85" spans="1:4" ht="47.25" outlineLevel="3">
      <c r="A85" s="7" t="s">
        <v>76</v>
      </c>
      <c r="B85" s="4" t="s">
        <v>75</v>
      </c>
      <c r="C85" s="4"/>
      <c r="D85" s="8">
        <f>D86</f>
        <v>2480376</v>
      </c>
    </row>
    <row r="86" spans="1:4" ht="47.25" outlineLevel="4">
      <c r="A86" s="7" t="s">
        <v>78</v>
      </c>
      <c r="B86" s="4" t="s">
        <v>77</v>
      </c>
      <c r="C86" s="4"/>
      <c r="D86" s="8">
        <f>D87</f>
        <v>2480376</v>
      </c>
    </row>
    <row r="87" spans="1:4" ht="47.25" outlineLevel="5">
      <c r="A87" s="7" t="s">
        <v>78</v>
      </c>
      <c r="B87" s="4" t="s">
        <v>77</v>
      </c>
      <c r="C87" s="4"/>
      <c r="D87" s="8">
        <f>SUM(D88:D90)</f>
        <v>2480376</v>
      </c>
    </row>
    <row r="88" spans="1:4" ht="94.5" outlineLevel="7">
      <c r="A88" s="10" t="s">
        <v>221</v>
      </c>
      <c r="B88" s="11" t="s">
        <v>77</v>
      </c>
      <c r="C88" s="11" t="s">
        <v>220</v>
      </c>
      <c r="D88" s="12">
        <v>2066938</v>
      </c>
    </row>
    <row r="89" spans="1:4" ht="47.25" outlineLevel="7">
      <c r="A89" s="10" t="s">
        <v>223</v>
      </c>
      <c r="B89" s="11" t="s">
        <v>77</v>
      </c>
      <c r="C89" s="11" t="s">
        <v>222</v>
      </c>
      <c r="D89" s="12">
        <v>402438</v>
      </c>
    </row>
    <row r="90" spans="1:4" outlineLevel="7">
      <c r="A90" s="10" t="s">
        <v>233</v>
      </c>
      <c r="B90" s="11" t="s">
        <v>77</v>
      </c>
      <c r="C90" s="11" t="s">
        <v>232</v>
      </c>
      <c r="D90" s="12">
        <v>11000</v>
      </c>
    </row>
    <row r="91" spans="1:4" ht="47.25" outlineLevel="3">
      <c r="A91" s="7" t="s">
        <v>80</v>
      </c>
      <c r="B91" s="4" t="s">
        <v>79</v>
      </c>
      <c r="C91" s="4"/>
      <c r="D91" s="8">
        <f>D92</f>
        <v>25230099</v>
      </c>
    </row>
    <row r="92" spans="1:4" ht="63" outlineLevel="4">
      <c r="A92" s="7" t="s">
        <v>82</v>
      </c>
      <c r="B92" s="4" t="s">
        <v>81</v>
      </c>
      <c r="C92" s="4"/>
      <c r="D92" s="8">
        <f>D93</f>
        <v>25230099</v>
      </c>
    </row>
    <row r="93" spans="1:4" ht="63" outlineLevel="5">
      <c r="A93" s="7" t="s">
        <v>82</v>
      </c>
      <c r="B93" s="4" t="s">
        <v>81</v>
      </c>
      <c r="C93" s="4"/>
      <c r="D93" s="8">
        <f>SUM(D94:D96)</f>
        <v>25230099</v>
      </c>
    </row>
    <row r="94" spans="1:4" ht="94.5" outlineLevel="7">
      <c r="A94" s="10" t="s">
        <v>221</v>
      </c>
      <c r="B94" s="11" t="s">
        <v>81</v>
      </c>
      <c r="C94" s="11" t="s">
        <v>220</v>
      </c>
      <c r="D94" s="12">
        <v>22699791</v>
      </c>
    </row>
    <row r="95" spans="1:4" ht="47.25" outlineLevel="7">
      <c r="A95" s="10" t="s">
        <v>223</v>
      </c>
      <c r="B95" s="11" t="s">
        <v>81</v>
      </c>
      <c r="C95" s="11" t="s">
        <v>222</v>
      </c>
      <c r="D95" s="12">
        <v>2325308</v>
      </c>
    </row>
    <row r="96" spans="1:4" outlineLevel="7">
      <c r="A96" s="10" t="s">
        <v>233</v>
      </c>
      <c r="B96" s="11" t="s">
        <v>81</v>
      </c>
      <c r="C96" s="11" t="s">
        <v>232</v>
      </c>
      <c r="D96" s="12">
        <v>205000</v>
      </c>
    </row>
    <row r="97" spans="1:8" ht="47.25" outlineLevel="3">
      <c r="A97" s="7" t="s">
        <v>84</v>
      </c>
      <c r="B97" s="4" t="s">
        <v>83</v>
      </c>
      <c r="C97" s="4"/>
      <c r="D97" s="8">
        <f>D98+D100</f>
        <v>3194157</v>
      </c>
    </row>
    <row r="98" spans="1:8" ht="63" outlineLevel="4">
      <c r="A98" s="7" t="s">
        <v>86</v>
      </c>
      <c r="B98" s="4" t="s">
        <v>85</v>
      </c>
      <c r="C98" s="4"/>
      <c r="D98" s="8">
        <f>SUM(D99:D99)</f>
        <v>3044157</v>
      </c>
    </row>
    <row r="99" spans="1:8" ht="94.5" outlineLevel="7">
      <c r="A99" s="10" t="s">
        <v>221</v>
      </c>
      <c r="B99" s="11" t="s">
        <v>85</v>
      </c>
      <c r="C99" s="11" t="s">
        <v>220</v>
      </c>
      <c r="D99" s="12">
        <v>3044157</v>
      </c>
    </row>
    <row r="100" spans="1:8" ht="47.25" outlineLevel="4">
      <c r="A100" s="7" t="s">
        <v>88</v>
      </c>
      <c r="B100" s="4" t="s">
        <v>87</v>
      </c>
      <c r="C100" s="4"/>
      <c r="D100" s="8">
        <f>D101</f>
        <v>150000</v>
      </c>
    </row>
    <row r="101" spans="1:8" ht="173.25" outlineLevel="5">
      <c r="A101" s="13" t="s">
        <v>90</v>
      </c>
      <c r="B101" s="4" t="s">
        <v>89</v>
      </c>
      <c r="C101" s="4"/>
      <c r="D101" s="8">
        <f>D102</f>
        <v>150000</v>
      </c>
    </row>
    <row r="102" spans="1:8" ht="47.25" outlineLevel="7">
      <c r="A102" s="10" t="s">
        <v>223</v>
      </c>
      <c r="B102" s="11" t="s">
        <v>89</v>
      </c>
      <c r="C102" s="11" t="s">
        <v>222</v>
      </c>
      <c r="D102" s="12">
        <v>150000</v>
      </c>
    </row>
    <row r="103" spans="1:8" ht="78.75" outlineLevel="2">
      <c r="A103" s="7" t="s">
        <v>92</v>
      </c>
      <c r="B103" s="4" t="s">
        <v>91</v>
      </c>
      <c r="C103" s="4"/>
      <c r="D103" s="8">
        <f>D104+D107</f>
        <v>45635251.909999996</v>
      </c>
      <c r="E103" s="9"/>
      <c r="F103" s="9"/>
      <c r="G103" s="9"/>
      <c r="H103" s="9"/>
    </row>
    <row r="104" spans="1:8" ht="47.25" outlineLevel="3">
      <c r="A104" s="7" t="s">
        <v>94</v>
      </c>
      <c r="B104" s="4" t="s">
        <v>93</v>
      </c>
      <c r="C104" s="4"/>
      <c r="D104" s="8">
        <f>D105</f>
        <v>22721700</v>
      </c>
      <c r="E104" s="9"/>
      <c r="F104" s="9"/>
      <c r="G104" s="9"/>
    </row>
    <row r="105" spans="1:8" ht="63" outlineLevel="4">
      <c r="A105" s="7" t="s">
        <v>96</v>
      </c>
      <c r="B105" s="4" t="s">
        <v>95</v>
      </c>
      <c r="C105" s="4"/>
      <c r="D105" s="8">
        <f>D106</f>
        <v>22721700</v>
      </c>
      <c r="E105" s="15"/>
    </row>
    <row r="106" spans="1:8" outlineLevel="7">
      <c r="A106" s="10" t="s">
        <v>227</v>
      </c>
      <c r="B106" s="11" t="s">
        <v>95</v>
      </c>
      <c r="C106" s="11" t="s">
        <v>226</v>
      </c>
      <c r="D106" s="12">
        <v>22721700</v>
      </c>
      <c r="E106" s="16"/>
      <c r="F106" s="16"/>
      <c r="G106" s="16"/>
    </row>
    <row r="107" spans="1:8" ht="63" outlineLevel="3">
      <c r="A107" s="7" t="s">
        <v>98</v>
      </c>
      <c r="B107" s="4" t="s">
        <v>97</v>
      </c>
      <c r="C107" s="4"/>
      <c r="D107" s="8">
        <f>D108+D112+D115</f>
        <v>22913551.91</v>
      </c>
      <c r="E107" s="15"/>
    </row>
    <row r="108" spans="1:8" ht="31.5" outlineLevel="4">
      <c r="A108" s="7" t="s">
        <v>100</v>
      </c>
      <c r="B108" s="4" t="s">
        <v>99</v>
      </c>
      <c r="C108" s="4"/>
      <c r="D108" s="8">
        <f>SUM(D109:D111)</f>
        <v>18763035.800000001</v>
      </c>
      <c r="E108" s="15"/>
    </row>
    <row r="109" spans="1:8" ht="94.5" outlineLevel="7">
      <c r="A109" s="10" t="s">
        <v>221</v>
      </c>
      <c r="B109" s="11" t="s">
        <v>99</v>
      </c>
      <c r="C109" s="11" t="s">
        <v>220</v>
      </c>
      <c r="D109" s="12">
        <v>16180746.800000001</v>
      </c>
      <c r="E109" s="15"/>
    </row>
    <row r="110" spans="1:8" ht="47.25" outlineLevel="7">
      <c r="A110" s="10" t="s">
        <v>223</v>
      </c>
      <c r="B110" s="11" t="s">
        <v>99</v>
      </c>
      <c r="C110" s="11" t="s">
        <v>222</v>
      </c>
      <c r="D110" s="12">
        <v>2580289</v>
      </c>
    </row>
    <row r="111" spans="1:8" outlineLevel="7">
      <c r="A111" s="10" t="s">
        <v>233</v>
      </c>
      <c r="B111" s="11" t="s">
        <v>99</v>
      </c>
      <c r="C111" s="11" t="s">
        <v>232</v>
      </c>
      <c r="D111" s="12">
        <v>2000</v>
      </c>
    </row>
    <row r="112" spans="1:8" ht="78.75" outlineLevel="4">
      <c r="A112" s="7" t="s">
        <v>102</v>
      </c>
      <c r="B112" s="4" t="s">
        <v>101</v>
      </c>
      <c r="C112" s="4"/>
      <c r="D112" s="8">
        <f>SUM(D113:D114)</f>
        <v>4144691.91</v>
      </c>
    </row>
    <row r="113" spans="1:7" ht="94.5" outlineLevel="7">
      <c r="A113" s="10" t="s">
        <v>221</v>
      </c>
      <c r="B113" s="11" t="s">
        <v>101</v>
      </c>
      <c r="C113" s="11" t="s">
        <v>220</v>
      </c>
      <c r="D113" s="12">
        <v>3867901.74</v>
      </c>
    </row>
    <row r="114" spans="1:7" ht="47.25" outlineLevel="7">
      <c r="A114" s="10" t="s">
        <v>223</v>
      </c>
      <c r="B114" s="11" t="s">
        <v>101</v>
      </c>
      <c r="C114" s="11" t="s">
        <v>222</v>
      </c>
      <c r="D114" s="12">
        <v>276790.17</v>
      </c>
    </row>
    <row r="115" spans="1:7" ht="47.25" outlineLevel="4">
      <c r="A115" s="7" t="s">
        <v>104</v>
      </c>
      <c r="B115" s="4" t="s">
        <v>103</v>
      </c>
      <c r="C115" s="4"/>
      <c r="D115" s="8">
        <f>D116</f>
        <v>5824.2</v>
      </c>
    </row>
    <row r="116" spans="1:7" ht="31.5" outlineLevel="7">
      <c r="A116" s="10" t="s">
        <v>231</v>
      </c>
      <c r="B116" s="11" t="s">
        <v>103</v>
      </c>
      <c r="C116" s="11" t="s">
        <v>230</v>
      </c>
      <c r="D116" s="12">
        <v>5824.2</v>
      </c>
    </row>
    <row r="117" spans="1:7" ht="31.5" outlineLevel="2">
      <c r="A117" s="7" t="s">
        <v>106</v>
      </c>
      <c r="B117" s="4" t="s">
        <v>105</v>
      </c>
      <c r="C117" s="4"/>
      <c r="D117" s="8">
        <f>D118+D124+D131</f>
        <v>6305555</v>
      </c>
    </row>
    <row r="118" spans="1:7" ht="47.25" outlineLevel="3">
      <c r="A118" s="7" t="s">
        <v>108</v>
      </c>
      <c r="B118" s="4" t="s">
        <v>107</v>
      </c>
      <c r="C118" s="4"/>
      <c r="D118" s="8">
        <f>D119+D122</f>
        <v>6023555</v>
      </c>
      <c r="E118" s="9"/>
      <c r="F118" s="9"/>
      <c r="G118" s="9"/>
    </row>
    <row r="119" spans="1:7" ht="63" outlineLevel="4">
      <c r="A119" s="7" t="s">
        <v>110</v>
      </c>
      <c r="B119" s="4" t="s">
        <v>109</v>
      </c>
      <c r="C119" s="4"/>
      <c r="D119" s="8">
        <f>SUM(D120:D121)</f>
        <v>5763555</v>
      </c>
    </row>
    <row r="120" spans="1:7" ht="94.5" outlineLevel="7">
      <c r="A120" s="10" t="s">
        <v>221</v>
      </c>
      <c r="B120" s="11" t="s">
        <v>109</v>
      </c>
      <c r="C120" s="11" t="s">
        <v>220</v>
      </c>
      <c r="D120" s="12">
        <v>5723555</v>
      </c>
    </row>
    <row r="121" spans="1:7" ht="47.25" outlineLevel="7">
      <c r="A121" s="10" t="s">
        <v>223</v>
      </c>
      <c r="B121" s="11" t="s">
        <v>109</v>
      </c>
      <c r="C121" s="11" t="s">
        <v>222</v>
      </c>
      <c r="D121" s="12">
        <v>40000</v>
      </c>
    </row>
    <row r="122" spans="1:7" ht="63" outlineLevel="4">
      <c r="A122" s="7" t="s">
        <v>112</v>
      </c>
      <c r="B122" s="4" t="s">
        <v>111</v>
      </c>
      <c r="C122" s="4"/>
      <c r="D122" s="8">
        <f t="shared" ref="D122" si="1">D123</f>
        <v>260000</v>
      </c>
    </row>
    <row r="123" spans="1:7" ht="47.25" outlineLevel="7">
      <c r="A123" s="10" t="s">
        <v>223</v>
      </c>
      <c r="B123" s="11" t="s">
        <v>111</v>
      </c>
      <c r="C123" s="11" t="s">
        <v>222</v>
      </c>
      <c r="D123" s="12">
        <v>260000</v>
      </c>
    </row>
    <row r="124" spans="1:7" ht="47.25" outlineLevel="3">
      <c r="A124" s="7" t="s">
        <v>114</v>
      </c>
      <c r="B124" s="4" t="s">
        <v>113</v>
      </c>
      <c r="C124" s="4"/>
      <c r="D124" s="8">
        <f>D125+D127+D129</f>
        <v>277000</v>
      </c>
    </row>
    <row r="125" spans="1:7" ht="47.25" outlineLevel="4">
      <c r="A125" s="7" t="s">
        <v>116</v>
      </c>
      <c r="B125" s="4" t="s">
        <v>115</v>
      </c>
      <c r="C125" s="4"/>
      <c r="D125" s="8">
        <f t="shared" ref="D125" si="2">D126</f>
        <v>27000</v>
      </c>
    </row>
    <row r="126" spans="1:7" ht="94.5" outlineLevel="7">
      <c r="A126" s="10" t="s">
        <v>221</v>
      </c>
      <c r="B126" s="11" t="s">
        <v>115</v>
      </c>
      <c r="C126" s="11" t="s">
        <v>220</v>
      </c>
      <c r="D126" s="12">
        <v>27000</v>
      </c>
    </row>
    <row r="127" spans="1:7" ht="47.25" outlineLevel="4">
      <c r="A127" s="7" t="s">
        <v>118</v>
      </c>
      <c r="B127" s="4" t="s">
        <v>117</v>
      </c>
      <c r="C127" s="4"/>
      <c r="D127" s="8">
        <f t="shared" ref="D127" si="3">D128</f>
        <v>200000</v>
      </c>
    </row>
    <row r="128" spans="1:7" outlineLevel="7">
      <c r="A128" s="10" t="s">
        <v>233</v>
      </c>
      <c r="B128" s="11" t="s">
        <v>117</v>
      </c>
      <c r="C128" s="11" t="s">
        <v>232</v>
      </c>
      <c r="D128" s="12">
        <v>200000</v>
      </c>
    </row>
    <row r="129" spans="1:7" ht="78.75" outlineLevel="4">
      <c r="A129" s="7" t="s">
        <v>120</v>
      </c>
      <c r="B129" s="4" t="s">
        <v>119</v>
      </c>
      <c r="C129" s="4"/>
      <c r="D129" s="8">
        <f t="shared" ref="D129" si="4">D130</f>
        <v>50000</v>
      </c>
    </row>
    <row r="130" spans="1:7" ht="47.25" outlineLevel="7">
      <c r="A130" s="10" t="s">
        <v>223</v>
      </c>
      <c r="B130" s="11" t="s">
        <v>119</v>
      </c>
      <c r="C130" s="11" t="s">
        <v>222</v>
      </c>
      <c r="D130" s="12">
        <v>50000</v>
      </c>
    </row>
    <row r="131" spans="1:7" ht="47.25" outlineLevel="3">
      <c r="A131" s="7" t="s">
        <v>122</v>
      </c>
      <c r="B131" s="4" t="s">
        <v>121</v>
      </c>
      <c r="C131" s="4"/>
      <c r="D131" s="8">
        <f>D132</f>
        <v>5000</v>
      </c>
    </row>
    <row r="132" spans="1:7" ht="63" outlineLevel="4">
      <c r="A132" s="7" t="s">
        <v>124</v>
      </c>
      <c r="B132" s="4" t="s">
        <v>123</v>
      </c>
      <c r="C132" s="4"/>
      <c r="D132" s="8">
        <f>D133</f>
        <v>5000</v>
      </c>
      <c r="E132" s="9"/>
      <c r="F132" s="9"/>
      <c r="G132" s="9"/>
    </row>
    <row r="133" spans="1:7" ht="47.25" outlineLevel="7">
      <c r="A133" s="10" t="s">
        <v>223</v>
      </c>
      <c r="B133" s="11" t="s">
        <v>123</v>
      </c>
      <c r="C133" s="11" t="s">
        <v>222</v>
      </c>
      <c r="D133" s="12">
        <v>5000</v>
      </c>
    </row>
    <row r="134" spans="1:7" ht="63" outlineLevel="2">
      <c r="A134" s="7" t="s">
        <v>126</v>
      </c>
      <c r="B134" s="4" t="s">
        <v>125</v>
      </c>
      <c r="C134" s="4"/>
      <c r="D134" s="8">
        <f>D135+D179+D184+D189</f>
        <v>176126860.68000001</v>
      </c>
      <c r="E134" s="9"/>
      <c r="F134" s="9"/>
      <c r="G134" s="9"/>
    </row>
    <row r="135" spans="1:7" ht="63" outlineLevel="3">
      <c r="A135" s="7" t="s">
        <v>128</v>
      </c>
      <c r="B135" s="4" t="s">
        <v>127</v>
      </c>
      <c r="C135" s="4"/>
      <c r="D135" s="8">
        <f>D136+D139+D141+D145+D177</f>
        <v>132891760.68000001</v>
      </c>
      <c r="E135" s="9"/>
      <c r="F135" s="9"/>
      <c r="G135" s="9"/>
    </row>
    <row r="136" spans="1:7" ht="31.5" outlineLevel="4">
      <c r="A136" s="7" t="s">
        <v>130</v>
      </c>
      <c r="B136" s="4" t="s">
        <v>129</v>
      </c>
      <c r="C136" s="4"/>
      <c r="D136" s="8">
        <f>SUM(D137:D138)</f>
        <v>3073500</v>
      </c>
      <c r="E136" s="9"/>
      <c r="F136" s="9"/>
      <c r="G136" s="9"/>
    </row>
    <row r="137" spans="1:7" ht="94.5" outlineLevel="7">
      <c r="A137" s="10" t="s">
        <v>221</v>
      </c>
      <c r="B137" s="11" t="s">
        <v>129</v>
      </c>
      <c r="C137" s="11" t="s">
        <v>220</v>
      </c>
      <c r="D137" s="12">
        <v>5000</v>
      </c>
    </row>
    <row r="138" spans="1:7" ht="31.5" outlineLevel="7">
      <c r="A138" s="10" t="s">
        <v>225</v>
      </c>
      <c r="B138" s="11" t="s">
        <v>129</v>
      </c>
      <c r="C138" s="11" t="s">
        <v>224</v>
      </c>
      <c r="D138" s="12">
        <v>3068500</v>
      </c>
    </row>
    <row r="139" spans="1:7" ht="63" outlineLevel="4">
      <c r="A139" s="7" t="s">
        <v>132</v>
      </c>
      <c r="B139" s="4" t="s">
        <v>131</v>
      </c>
      <c r="C139" s="4"/>
      <c r="D139" s="8">
        <f>D140</f>
        <v>120000</v>
      </c>
    </row>
    <row r="140" spans="1:7" ht="94.5" outlineLevel="7">
      <c r="A140" s="10" t="s">
        <v>221</v>
      </c>
      <c r="B140" s="11" t="s">
        <v>131</v>
      </c>
      <c r="C140" s="11" t="s">
        <v>220</v>
      </c>
      <c r="D140" s="12">
        <v>120000</v>
      </c>
    </row>
    <row r="141" spans="1:7" ht="31.5" outlineLevel="4">
      <c r="A141" s="7" t="s">
        <v>134</v>
      </c>
      <c r="B141" s="4" t="s">
        <v>133</v>
      </c>
      <c r="C141" s="4"/>
      <c r="D141" s="8">
        <f>D142</f>
        <v>14600</v>
      </c>
    </row>
    <row r="142" spans="1:7" ht="47.25" outlineLevel="5">
      <c r="A142" s="7" t="s">
        <v>136</v>
      </c>
      <c r="B142" s="4" t="s">
        <v>135</v>
      </c>
      <c r="C142" s="4"/>
      <c r="D142" s="8">
        <f>SUM(D143:D144)</f>
        <v>14600</v>
      </c>
    </row>
    <row r="143" spans="1:7" ht="94.5" outlineLevel="7">
      <c r="A143" s="10" t="s">
        <v>221</v>
      </c>
      <c r="B143" s="11" t="s">
        <v>135</v>
      </c>
      <c r="C143" s="11" t="s">
        <v>220</v>
      </c>
      <c r="D143" s="12">
        <v>14128</v>
      </c>
    </row>
    <row r="144" spans="1:7" ht="47.25" outlineLevel="7">
      <c r="A144" s="10" t="s">
        <v>223</v>
      </c>
      <c r="B144" s="11" t="s">
        <v>135</v>
      </c>
      <c r="C144" s="11" t="s">
        <v>222</v>
      </c>
      <c r="D144" s="12">
        <v>472</v>
      </c>
    </row>
    <row r="145" spans="1:4" ht="47.25" outlineLevel="4">
      <c r="A145" s="7" t="s">
        <v>138</v>
      </c>
      <c r="B145" s="4" t="s">
        <v>137</v>
      </c>
      <c r="C145" s="4"/>
      <c r="D145" s="8">
        <f>D146+D150+D152+D156+D159+D162+D165+D168+D171+D175+D173</f>
        <v>129036265</v>
      </c>
    </row>
    <row r="146" spans="1:4" ht="47.25" outlineLevel="5">
      <c r="A146" s="7" t="s">
        <v>138</v>
      </c>
      <c r="B146" s="4" t="s">
        <v>137</v>
      </c>
      <c r="C146" s="4"/>
      <c r="D146" s="8">
        <f>SUM(D147:D149)</f>
        <v>96991665</v>
      </c>
    </row>
    <row r="147" spans="1:4" ht="94.5" outlineLevel="7">
      <c r="A147" s="10" t="s">
        <v>221</v>
      </c>
      <c r="B147" s="11" t="s">
        <v>137</v>
      </c>
      <c r="C147" s="11" t="s">
        <v>220</v>
      </c>
      <c r="D147" s="12">
        <v>90939226</v>
      </c>
    </row>
    <row r="148" spans="1:4" ht="47.25" outlineLevel="7">
      <c r="A148" s="10" t="s">
        <v>223</v>
      </c>
      <c r="B148" s="11" t="s">
        <v>137</v>
      </c>
      <c r="C148" s="11" t="s">
        <v>222</v>
      </c>
      <c r="D148" s="12">
        <v>5767439</v>
      </c>
    </row>
    <row r="149" spans="1:4" outlineLevel="7">
      <c r="A149" s="10" t="s">
        <v>233</v>
      </c>
      <c r="B149" s="11" t="s">
        <v>137</v>
      </c>
      <c r="C149" s="11" t="s">
        <v>232</v>
      </c>
      <c r="D149" s="12">
        <v>285000</v>
      </c>
    </row>
    <row r="150" spans="1:4" ht="78.75" outlineLevel="5">
      <c r="A150" s="7" t="s">
        <v>140</v>
      </c>
      <c r="B150" s="4" t="s">
        <v>139</v>
      </c>
      <c r="C150" s="4"/>
      <c r="D150" s="8">
        <f>D151</f>
        <v>15600</v>
      </c>
    </row>
    <row r="151" spans="1:4" ht="47.25" outlineLevel="7">
      <c r="A151" s="10" t="s">
        <v>223</v>
      </c>
      <c r="B151" s="11" t="s">
        <v>139</v>
      </c>
      <c r="C151" s="11" t="s">
        <v>222</v>
      </c>
      <c r="D151" s="12">
        <v>15600</v>
      </c>
    </row>
    <row r="152" spans="1:4" ht="78.75" outlineLevel="5">
      <c r="A152" s="7" t="s">
        <v>142</v>
      </c>
      <c r="B152" s="4" t="s">
        <v>141</v>
      </c>
      <c r="C152" s="4"/>
      <c r="D152" s="8">
        <f>SUM(D153:D155)</f>
        <v>1750900</v>
      </c>
    </row>
    <row r="153" spans="1:4" ht="94.5" outlineLevel="7">
      <c r="A153" s="10" t="s">
        <v>221</v>
      </c>
      <c r="B153" s="11" t="s">
        <v>141</v>
      </c>
      <c r="C153" s="11" t="s">
        <v>220</v>
      </c>
      <c r="D153" s="12">
        <v>586055</v>
      </c>
    </row>
    <row r="154" spans="1:4" ht="47.25" outlineLevel="7">
      <c r="A154" s="10" t="s">
        <v>223</v>
      </c>
      <c r="B154" s="11" t="s">
        <v>141</v>
      </c>
      <c r="C154" s="11" t="s">
        <v>222</v>
      </c>
      <c r="D154" s="12">
        <v>30845</v>
      </c>
    </row>
    <row r="155" spans="1:4" ht="31.5" outlineLevel="7">
      <c r="A155" s="10" t="s">
        <v>225</v>
      </c>
      <c r="B155" s="11" t="s">
        <v>141</v>
      </c>
      <c r="C155" s="11" t="s">
        <v>224</v>
      </c>
      <c r="D155" s="12">
        <v>1134000</v>
      </c>
    </row>
    <row r="156" spans="1:4" ht="110.25" outlineLevel="5">
      <c r="A156" s="7" t="s">
        <v>144</v>
      </c>
      <c r="B156" s="4" t="s">
        <v>143</v>
      </c>
      <c r="C156" s="4"/>
      <c r="D156" s="8">
        <f t="shared" ref="D156" si="5">SUM(D157:D158)</f>
        <v>1281800</v>
      </c>
    </row>
    <row r="157" spans="1:4" ht="94.5" outlineLevel="7">
      <c r="A157" s="10" t="s">
        <v>221</v>
      </c>
      <c r="B157" s="11" t="s">
        <v>143</v>
      </c>
      <c r="C157" s="11" t="s">
        <v>220</v>
      </c>
      <c r="D157" s="12">
        <v>1153600</v>
      </c>
    </row>
    <row r="158" spans="1:4" ht="47.25" outlineLevel="7">
      <c r="A158" s="10" t="s">
        <v>223</v>
      </c>
      <c r="B158" s="11" t="s">
        <v>143</v>
      </c>
      <c r="C158" s="11" t="s">
        <v>222</v>
      </c>
      <c r="D158" s="12">
        <v>128200</v>
      </c>
    </row>
    <row r="159" spans="1:4" ht="94.5" outlineLevel="5">
      <c r="A159" s="7" t="s">
        <v>146</v>
      </c>
      <c r="B159" s="4" t="s">
        <v>145</v>
      </c>
      <c r="C159" s="4"/>
      <c r="D159" s="8">
        <f t="shared" ref="D159" si="6">SUM(D160:D161)</f>
        <v>967500</v>
      </c>
    </row>
    <row r="160" spans="1:4" ht="94.5" outlineLevel="7">
      <c r="A160" s="10" t="s">
        <v>221</v>
      </c>
      <c r="B160" s="11" t="s">
        <v>145</v>
      </c>
      <c r="C160" s="11" t="s">
        <v>220</v>
      </c>
      <c r="D160" s="12">
        <v>886200</v>
      </c>
    </row>
    <row r="161" spans="1:4" ht="47.25" outlineLevel="7">
      <c r="A161" s="10" t="s">
        <v>223</v>
      </c>
      <c r="B161" s="11" t="s">
        <v>145</v>
      </c>
      <c r="C161" s="11" t="s">
        <v>222</v>
      </c>
      <c r="D161" s="12">
        <v>81300</v>
      </c>
    </row>
    <row r="162" spans="1:4" ht="47.25" outlineLevel="5">
      <c r="A162" s="7" t="s">
        <v>148</v>
      </c>
      <c r="B162" s="4" t="s">
        <v>147</v>
      </c>
      <c r="C162" s="4"/>
      <c r="D162" s="8">
        <f t="shared" ref="D162" si="7">SUM(D163:D164)</f>
        <v>1283100</v>
      </c>
    </row>
    <row r="163" spans="1:4" ht="94.5" outlineLevel="7">
      <c r="A163" s="10" t="s">
        <v>221</v>
      </c>
      <c r="B163" s="11" t="s">
        <v>147</v>
      </c>
      <c r="C163" s="11" t="s">
        <v>220</v>
      </c>
      <c r="D163" s="12">
        <v>1165055</v>
      </c>
    </row>
    <row r="164" spans="1:4" ht="47.25" outlineLevel="7">
      <c r="A164" s="10" t="s">
        <v>223</v>
      </c>
      <c r="B164" s="11" t="s">
        <v>147</v>
      </c>
      <c r="C164" s="11" t="s">
        <v>222</v>
      </c>
      <c r="D164" s="12">
        <v>118045</v>
      </c>
    </row>
    <row r="165" spans="1:4" ht="78.75" outlineLevel="5">
      <c r="A165" s="7" t="s">
        <v>150</v>
      </c>
      <c r="B165" s="4" t="s">
        <v>149</v>
      </c>
      <c r="C165" s="4"/>
      <c r="D165" s="8">
        <f t="shared" ref="D165" si="8">SUM(D166:D167)</f>
        <v>177300</v>
      </c>
    </row>
    <row r="166" spans="1:4" ht="94.5" outlineLevel="7">
      <c r="A166" s="10" t="s">
        <v>221</v>
      </c>
      <c r="B166" s="11" t="s">
        <v>149</v>
      </c>
      <c r="C166" s="11" t="s">
        <v>220</v>
      </c>
      <c r="D166" s="12">
        <v>150700</v>
      </c>
    </row>
    <row r="167" spans="1:4" ht="47.25" outlineLevel="7">
      <c r="A167" s="10" t="s">
        <v>223</v>
      </c>
      <c r="B167" s="11" t="s">
        <v>149</v>
      </c>
      <c r="C167" s="11" t="s">
        <v>222</v>
      </c>
      <c r="D167" s="12">
        <v>26600</v>
      </c>
    </row>
    <row r="168" spans="1:4" ht="78.75" outlineLevel="5">
      <c r="A168" s="7" t="s">
        <v>152</v>
      </c>
      <c r="B168" s="4" t="s">
        <v>151</v>
      </c>
      <c r="C168" s="4"/>
      <c r="D168" s="8">
        <f>SUM(D169:D170)</f>
        <v>1279000</v>
      </c>
    </row>
    <row r="169" spans="1:4" ht="94.5" outlineLevel="7">
      <c r="A169" s="10" t="s">
        <v>221</v>
      </c>
      <c r="B169" s="11" t="s">
        <v>151</v>
      </c>
      <c r="C169" s="11" t="s">
        <v>220</v>
      </c>
      <c r="D169" s="12">
        <v>1161300</v>
      </c>
    </row>
    <row r="170" spans="1:4" ht="47.25" outlineLevel="7">
      <c r="A170" s="10" t="s">
        <v>223</v>
      </c>
      <c r="B170" s="11" t="s">
        <v>151</v>
      </c>
      <c r="C170" s="11" t="s">
        <v>222</v>
      </c>
      <c r="D170" s="12">
        <v>117700</v>
      </c>
    </row>
    <row r="171" spans="1:4" ht="157.5" outlineLevel="5">
      <c r="A171" s="13" t="s">
        <v>154</v>
      </c>
      <c r="B171" s="4" t="s">
        <v>153</v>
      </c>
      <c r="C171" s="4"/>
      <c r="D171" s="8">
        <f>D172</f>
        <v>700</v>
      </c>
    </row>
    <row r="172" spans="1:4" ht="47.25" outlineLevel="7">
      <c r="A172" s="10" t="s">
        <v>223</v>
      </c>
      <c r="B172" s="11" t="s">
        <v>153</v>
      </c>
      <c r="C172" s="11" t="s">
        <v>222</v>
      </c>
      <c r="D172" s="12">
        <v>700</v>
      </c>
    </row>
    <row r="173" spans="1:4" ht="63" outlineLevel="5">
      <c r="A173" s="7" t="s">
        <v>156</v>
      </c>
      <c r="B173" s="4" t="s">
        <v>155</v>
      </c>
      <c r="C173" s="4"/>
      <c r="D173" s="8">
        <f>D174</f>
        <v>98300</v>
      </c>
    </row>
    <row r="174" spans="1:4" ht="47.25" outlineLevel="7">
      <c r="A174" s="10" t="s">
        <v>223</v>
      </c>
      <c r="B174" s="11" t="s">
        <v>155</v>
      </c>
      <c r="C174" s="11" t="s">
        <v>222</v>
      </c>
      <c r="D174" s="12">
        <v>98300</v>
      </c>
    </row>
    <row r="175" spans="1:4" ht="141.75" outlineLevel="5">
      <c r="A175" s="13" t="s">
        <v>158</v>
      </c>
      <c r="B175" s="4" t="s">
        <v>157</v>
      </c>
      <c r="C175" s="4"/>
      <c r="D175" s="8">
        <f>D176</f>
        <v>25190400</v>
      </c>
    </row>
    <row r="176" spans="1:4" ht="47.25" outlineLevel="7">
      <c r="A176" s="10" t="s">
        <v>223</v>
      </c>
      <c r="B176" s="11" t="s">
        <v>157</v>
      </c>
      <c r="C176" s="11" t="s">
        <v>222</v>
      </c>
      <c r="D176" s="12">
        <f>5290000+19900400</f>
        <v>25190400</v>
      </c>
    </row>
    <row r="177" spans="1:4" ht="110.25" outlineLevel="4">
      <c r="A177" s="7" t="s">
        <v>160</v>
      </c>
      <c r="B177" s="4" t="s">
        <v>159</v>
      </c>
      <c r="C177" s="4"/>
      <c r="D177" s="8">
        <f>D178</f>
        <v>647395.68000000005</v>
      </c>
    </row>
    <row r="178" spans="1:4" ht="94.5" outlineLevel="7">
      <c r="A178" s="10" t="s">
        <v>221</v>
      </c>
      <c r="B178" s="11" t="s">
        <v>159</v>
      </c>
      <c r="C178" s="11" t="s">
        <v>220</v>
      </c>
      <c r="D178" s="12">
        <v>647395.68000000005</v>
      </c>
    </row>
    <row r="179" spans="1:4" ht="31.5" outlineLevel="3">
      <c r="A179" s="7" t="s">
        <v>162</v>
      </c>
      <c r="B179" s="4" t="s">
        <v>161</v>
      </c>
      <c r="C179" s="4"/>
      <c r="D179" s="8">
        <f>D180+D182</f>
        <v>18863500</v>
      </c>
    </row>
    <row r="180" spans="1:4" ht="63" outlineLevel="4">
      <c r="A180" s="7" t="s">
        <v>164</v>
      </c>
      <c r="B180" s="4" t="s">
        <v>163</v>
      </c>
      <c r="C180" s="4"/>
      <c r="D180" s="8">
        <f>D181</f>
        <v>950000</v>
      </c>
    </row>
    <row r="181" spans="1:4" outlineLevel="7">
      <c r="A181" s="10" t="s">
        <v>233</v>
      </c>
      <c r="B181" s="11" t="s">
        <v>163</v>
      </c>
      <c r="C181" s="11" t="s">
        <v>232</v>
      </c>
      <c r="D181" s="12">
        <v>950000</v>
      </c>
    </row>
    <row r="182" spans="1:4" ht="110.25" outlineLevel="4">
      <c r="A182" s="7" t="s">
        <v>166</v>
      </c>
      <c r="B182" s="4" t="s">
        <v>165</v>
      </c>
      <c r="C182" s="4"/>
      <c r="D182" s="8">
        <f>D183</f>
        <v>17913500</v>
      </c>
    </row>
    <row r="183" spans="1:4" outlineLevel="7">
      <c r="A183" s="10" t="s">
        <v>233</v>
      </c>
      <c r="B183" s="11" t="s">
        <v>165</v>
      </c>
      <c r="C183" s="11" t="s">
        <v>232</v>
      </c>
      <c r="D183" s="12">
        <f>3761900+14151600</f>
        <v>17913500</v>
      </c>
    </row>
    <row r="184" spans="1:4" ht="31.5" outlineLevel="3">
      <c r="A184" s="7" t="s">
        <v>168</v>
      </c>
      <c r="B184" s="4" t="s">
        <v>167</v>
      </c>
      <c r="C184" s="4"/>
      <c r="D184" s="8">
        <f>D185+D187</f>
        <v>23906600</v>
      </c>
    </row>
    <row r="185" spans="1:4" ht="31.5" outlineLevel="4">
      <c r="A185" s="7" t="s">
        <v>170</v>
      </c>
      <c r="B185" s="4" t="s">
        <v>169</v>
      </c>
      <c r="C185" s="4"/>
      <c r="D185" s="8">
        <f>D186</f>
        <v>21206600</v>
      </c>
    </row>
    <row r="186" spans="1:4" ht="47.25" outlineLevel="7">
      <c r="A186" s="10" t="s">
        <v>223</v>
      </c>
      <c r="B186" s="11" t="s">
        <v>169</v>
      </c>
      <c r="C186" s="11" t="s">
        <v>222</v>
      </c>
      <c r="D186" s="12">
        <v>21206600</v>
      </c>
    </row>
    <row r="187" spans="1:4" ht="78.75" outlineLevel="4">
      <c r="A187" s="7" t="s">
        <v>172</v>
      </c>
      <c r="B187" s="4" t="s">
        <v>171</v>
      </c>
      <c r="C187" s="4"/>
      <c r="D187" s="8">
        <f>D188</f>
        <v>2700000</v>
      </c>
    </row>
    <row r="188" spans="1:4" outlineLevel="7">
      <c r="A188" s="10" t="s">
        <v>233</v>
      </c>
      <c r="B188" s="11" t="s">
        <v>171</v>
      </c>
      <c r="C188" s="11" t="s">
        <v>232</v>
      </c>
      <c r="D188" s="12">
        <v>2700000</v>
      </c>
    </row>
    <row r="189" spans="1:4" ht="31.5" outlineLevel="3">
      <c r="A189" s="7" t="s">
        <v>174</v>
      </c>
      <c r="B189" s="4" t="s">
        <v>173</v>
      </c>
      <c r="C189" s="4"/>
      <c r="D189" s="8">
        <f>D190+D192+D194</f>
        <v>465000</v>
      </c>
    </row>
    <row r="190" spans="1:4" ht="78.75" outlineLevel="4">
      <c r="A190" s="7" t="s">
        <v>176</v>
      </c>
      <c r="B190" s="4" t="s">
        <v>175</v>
      </c>
      <c r="C190" s="4"/>
      <c r="D190" s="8">
        <f>D191</f>
        <v>385000</v>
      </c>
    </row>
    <row r="191" spans="1:4" ht="47.25" outlineLevel="7">
      <c r="A191" s="10" t="s">
        <v>223</v>
      </c>
      <c r="B191" s="11" t="s">
        <v>175</v>
      </c>
      <c r="C191" s="11" t="s">
        <v>222</v>
      </c>
      <c r="D191" s="12">
        <v>385000</v>
      </c>
    </row>
    <row r="192" spans="1:4" ht="78.75" outlineLevel="4">
      <c r="A192" s="7" t="s">
        <v>178</v>
      </c>
      <c r="B192" s="4" t="s">
        <v>177</v>
      </c>
      <c r="C192" s="4"/>
      <c r="D192" s="8">
        <f>D193</f>
        <v>30000</v>
      </c>
    </row>
    <row r="193" spans="1:7" ht="47.25" outlineLevel="7">
      <c r="A193" s="10" t="s">
        <v>223</v>
      </c>
      <c r="B193" s="11" t="s">
        <v>177</v>
      </c>
      <c r="C193" s="11" t="s">
        <v>222</v>
      </c>
      <c r="D193" s="12">
        <v>30000</v>
      </c>
    </row>
    <row r="194" spans="1:7" ht="63" outlineLevel="4">
      <c r="A194" s="7" t="s">
        <v>180</v>
      </c>
      <c r="B194" s="4" t="s">
        <v>179</v>
      </c>
      <c r="C194" s="4"/>
      <c r="D194" s="8">
        <f>SUM(D195:D195)</f>
        <v>50000</v>
      </c>
    </row>
    <row r="195" spans="1:7" ht="47.25" outlineLevel="7">
      <c r="A195" s="10" t="s">
        <v>223</v>
      </c>
      <c r="B195" s="11" t="s">
        <v>179</v>
      </c>
      <c r="C195" s="11" t="s">
        <v>222</v>
      </c>
      <c r="D195" s="12">
        <v>50000</v>
      </c>
    </row>
    <row r="196" spans="1:7" ht="63" outlineLevel="2">
      <c r="A196" s="7" t="s">
        <v>182</v>
      </c>
      <c r="B196" s="4" t="s">
        <v>181</v>
      </c>
      <c r="C196" s="4"/>
      <c r="D196" s="8">
        <f>D197+D200+D209</f>
        <v>478800</v>
      </c>
    </row>
    <row r="197" spans="1:7" ht="31.5" outlineLevel="3">
      <c r="A197" s="7" t="s">
        <v>184</v>
      </c>
      <c r="B197" s="4" t="s">
        <v>183</v>
      </c>
      <c r="C197" s="4"/>
      <c r="D197" s="8">
        <f>D198</f>
        <v>50000</v>
      </c>
      <c r="E197" s="9"/>
      <c r="F197" s="9"/>
      <c r="G197" s="9"/>
    </row>
    <row r="198" spans="1:7" ht="94.5" outlineLevel="4">
      <c r="A198" s="7" t="s">
        <v>186</v>
      </c>
      <c r="B198" s="4" t="s">
        <v>185</v>
      </c>
      <c r="C198" s="4"/>
      <c r="D198" s="8">
        <f>D199</f>
        <v>50000</v>
      </c>
    </row>
    <row r="199" spans="1:7" outlineLevel="7">
      <c r="A199" s="10" t="s">
        <v>233</v>
      </c>
      <c r="B199" s="11" t="s">
        <v>185</v>
      </c>
      <c r="C199" s="11" t="s">
        <v>232</v>
      </c>
      <c r="D199" s="12">
        <v>50000</v>
      </c>
    </row>
    <row r="200" spans="1:7" ht="31.5" outlineLevel="3">
      <c r="A200" s="7" t="s">
        <v>188</v>
      </c>
      <c r="B200" s="4" t="s">
        <v>187</v>
      </c>
      <c r="C200" s="4"/>
      <c r="D200" s="8">
        <f>+D201+D203+D206</f>
        <v>423800</v>
      </c>
    </row>
    <row r="201" spans="1:7" ht="110.25" outlineLevel="4">
      <c r="A201" s="7" t="s">
        <v>190</v>
      </c>
      <c r="B201" s="4" t="s">
        <v>189</v>
      </c>
      <c r="C201" s="4"/>
      <c r="D201" s="8">
        <f t="shared" ref="D201" si="9">D202</f>
        <v>5000</v>
      </c>
    </row>
    <row r="202" spans="1:7" ht="31.5" outlineLevel="7">
      <c r="A202" s="10" t="s">
        <v>225</v>
      </c>
      <c r="B202" s="11" t="s">
        <v>189</v>
      </c>
      <c r="C202" s="11" t="s">
        <v>224</v>
      </c>
      <c r="D202" s="12">
        <v>5000</v>
      </c>
    </row>
    <row r="203" spans="1:7" ht="63" outlineLevel="4">
      <c r="A203" s="7" t="s">
        <v>192</v>
      </c>
      <c r="B203" s="4" t="s">
        <v>191</v>
      </c>
      <c r="C203" s="4"/>
      <c r="D203" s="8">
        <f>SUM(D204:D205)</f>
        <v>165000</v>
      </c>
    </row>
    <row r="204" spans="1:7" ht="94.5" outlineLevel="7">
      <c r="A204" s="10" t="s">
        <v>221</v>
      </c>
      <c r="B204" s="11" t="s">
        <v>191</v>
      </c>
      <c r="C204" s="11" t="s">
        <v>220</v>
      </c>
      <c r="D204" s="12">
        <v>42000</v>
      </c>
    </row>
    <row r="205" spans="1:7" ht="31.5" outlineLevel="7">
      <c r="A205" s="10" t="s">
        <v>225</v>
      </c>
      <c r="B205" s="11" t="s">
        <v>191</v>
      </c>
      <c r="C205" s="11" t="s">
        <v>224</v>
      </c>
      <c r="D205" s="12">
        <v>123000</v>
      </c>
    </row>
    <row r="206" spans="1:7" ht="63" outlineLevel="4">
      <c r="A206" s="7" t="s">
        <v>194</v>
      </c>
      <c r="B206" s="4" t="s">
        <v>193</v>
      </c>
      <c r="C206" s="4"/>
      <c r="D206" s="8">
        <f>D207</f>
        <v>253800</v>
      </c>
    </row>
    <row r="207" spans="1:7" ht="63" outlineLevel="5">
      <c r="A207" s="7" t="s">
        <v>196</v>
      </c>
      <c r="B207" s="4" t="s">
        <v>195</v>
      </c>
      <c r="C207" s="4"/>
      <c r="D207" s="8">
        <f t="shared" ref="D207" si="10">D208</f>
        <v>253800</v>
      </c>
    </row>
    <row r="208" spans="1:7" ht="47.25" outlineLevel="7">
      <c r="A208" s="10" t="s">
        <v>223</v>
      </c>
      <c r="B208" s="11" t="s">
        <v>195</v>
      </c>
      <c r="C208" s="11" t="s">
        <v>222</v>
      </c>
      <c r="D208" s="12">
        <v>253800</v>
      </c>
    </row>
    <row r="209" spans="1:7" ht="63" outlineLevel="3">
      <c r="A209" s="7" t="s">
        <v>198</v>
      </c>
      <c r="B209" s="4" t="s">
        <v>197</v>
      </c>
      <c r="C209" s="4"/>
      <c r="D209" s="8">
        <f>D210</f>
        <v>5000</v>
      </c>
    </row>
    <row r="210" spans="1:7" ht="63" outlineLevel="4">
      <c r="A210" s="7" t="s">
        <v>200</v>
      </c>
      <c r="B210" s="4" t="s">
        <v>199</v>
      </c>
      <c r="C210" s="4"/>
      <c r="D210" s="8">
        <f t="shared" ref="D210" si="11">D211</f>
        <v>5000</v>
      </c>
    </row>
    <row r="211" spans="1:7" ht="47.25" outlineLevel="7">
      <c r="A211" s="10" t="s">
        <v>223</v>
      </c>
      <c r="B211" s="11" t="s">
        <v>199</v>
      </c>
      <c r="C211" s="11" t="s">
        <v>222</v>
      </c>
      <c r="D211" s="12">
        <v>5000</v>
      </c>
    </row>
    <row r="212" spans="1:7" ht="78.75" outlineLevel="2">
      <c r="A212" s="7" t="s">
        <v>202</v>
      </c>
      <c r="B212" s="4" t="s">
        <v>201</v>
      </c>
      <c r="C212" s="4"/>
      <c r="D212" s="8">
        <f>D213</f>
        <v>100000</v>
      </c>
    </row>
    <row r="213" spans="1:7" ht="63" outlineLevel="3">
      <c r="A213" s="7" t="s">
        <v>204</v>
      </c>
      <c r="B213" s="4" t="s">
        <v>203</v>
      </c>
      <c r="C213" s="4"/>
      <c r="D213" s="8">
        <f>D214</f>
        <v>100000</v>
      </c>
    </row>
    <row r="214" spans="1:7" ht="78.75" outlineLevel="4">
      <c r="A214" s="7" t="s">
        <v>206</v>
      </c>
      <c r="B214" s="4" t="s">
        <v>205</v>
      </c>
      <c r="C214" s="4"/>
      <c r="D214" s="8">
        <f>D215</f>
        <v>100000</v>
      </c>
    </row>
    <row r="215" spans="1:7" ht="47.25" outlineLevel="7">
      <c r="A215" s="10" t="s">
        <v>223</v>
      </c>
      <c r="B215" s="11" t="s">
        <v>205</v>
      </c>
      <c r="C215" s="11" t="s">
        <v>222</v>
      </c>
      <c r="D215" s="12">
        <v>100000</v>
      </c>
    </row>
    <row r="216" spans="1:7" outlineLevel="1">
      <c r="A216" s="7" t="s">
        <v>208</v>
      </c>
      <c r="B216" s="4" t="s">
        <v>207</v>
      </c>
      <c r="C216" s="4"/>
      <c r="D216" s="8">
        <f>D217+D220+D223</f>
        <v>9105776</v>
      </c>
    </row>
    <row r="217" spans="1:7" ht="31.5" outlineLevel="2">
      <c r="A217" s="7" t="s">
        <v>210</v>
      </c>
      <c r="B217" s="4" t="s">
        <v>209</v>
      </c>
      <c r="C217" s="4"/>
      <c r="D217" s="8">
        <f>SUM(D218:D219)</f>
        <v>3357560</v>
      </c>
    </row>
    <row r="218" spans="1:7" ht="94.5" outlineLevel="7">
      <c r="A218" s="10" t="s">
        <v>221</v>
      </c>
      <c r="B218" s="11" t="s">
        <v>209</v>
      </c>
      <c r="C218" s="11" t="s">
        <v>220</v>
      </c>
      <c r="D218" s="12">
        <v>3352560</v>
      </c>
      <c r="E218" s="9"/>
      <c r="F218" s="9"/>
      <c r="G218" s="9"/>
    </row>
    <row r="219" spans="1:7" ht="47.25" outlineLevel="7">
      <c r="A219" s="10" t="s">
        <v>223</v>
      </c>
      <c r="B219" s="11" t="s">
        <v>209</v>
      </c>
      <c r="C219" s="11" t="s">
        <v>222</v>
      </c>
      <c r="D219" s="12">
        <v>5000</v>
      </c>
    </row>
    <row r="220" spans="1:7" ht="31.5" outlineLevel="2">
      <c r="A220" s="7" t="s">
        <v>212</v>
      </c>
      <c r="B220" s="4" t="s">
        <v>211</v>
      </c>
      <c r="C220" s="4"/>
      <c r="D220" s="8">
        <f>SUM(D221:D222)</f>
        <v>2250320</v>
      </c>
    </row>
    <row r="221" spans="1:7" ht="94.5" outlineLevel="7">
      <c r="A221" s="10" t="s">
        <v>221</v>
      </c>
      <c r="B221" s="11" t="s">
        <v>211</v>
      </c>
      <c r="C221" s="11" t="s">
        <v>220</v>
      </c>
      <c r="D221" s="12">
        <v>2232320</v>
      </c>
      <c r="E221" s="9"/>
      <c r="F221" s="9"/>
      <c r="G221" s="9"/>
    </row>
    <row r="222" spans="1:7" ht="47.25" outlineLevel="7">
      <c r="A222" s="10" t="s">
        <v>223</v>
      </c>
      <c r="B222" s="11" t="s">
        <v>211</v>
      </c>
      <c r="C222" s="11" t="s">
        <v>222</v>
      </c>
      <c r="D222" s="12">
        <v>18000</v>
      </c>
    </row>
    <row r="223" spans="1:7" ht="47.25" outlineLevel="2">
      <c r="A223" s="7" t="s">
        <v>214</v>
      </c>
      <c r="B223" s="4" t="s">
        <v>213</v>
      </c>
      <c r="C223" s="4"/>
      <c r="D223" s="8">
        <f>D224+D227</f>
        <v>3497896</v>
      </c>
    </row>
    <row r="224" spans="1:7" ht="63" outlineLevel="3">
      <c r="A224" s="7" t="s">
        <v>216</v>
      </c>
      <c r="B224" s="4" t="s">
        <v>215</v>
      </c>
      <c r="C224" s="4"/>
      <c r="D224" s="8">
        <f>SUM(D225:D226)</f>
        <v>3133140</v>
      </c>
      <c r="E224" s="9"/>
      <c r="F224" s="9"/>
      <c r="G224" s="9"/>
    </row>
    <row r="225" spans="1:4" ht="94.5" outlineLevel="7">
      <c r="A225" s="10" t="s">
        <v>221</v>
      </c>
      <c r="B225" s="11" t="s">
        <v>215</v>
      </c>
      <c r="C225" s="11" t="s">
        <v>220</v>
      </c>
      <c r="D225" s="12">
        <v>3118140</v>
      </c>
    </row>
    <row r="226" spans="1:4" ht="47.25" outlineLevel="7">
      <c r="A226" s="10" t="s">
        <v>223</v>
      </c>
      <c r="B226" s="11" t="s">
        <v>215</v>
      </c>
      <c r="C226" s="11" t="s">
        <v>222</v>
      </c>
      <c r="D226" s="12">
        <v>15000</v>
      </c>
    </row>
    <row r="227" spans="1:4" ht="47.25" outlineLevel="3">
      <c r="A227" s="7" t="s">
        <v>218</v>
      </c>
      <c r="B227" s="4" t="s">
        <v>217</v>
      </c>
      <c r="C227" s="4"/>
      <c r="D227" s="8">
        <f>D228</f>
        <v>364756</v>
      </c>
    </row>
    <row r="228" spans="1:4" ht="47.25" outlineLevel="7">
      <c r="A228" s="10" t="s">
        <v>223</v>
      </c>
      <c r="B228" s="11" t="s">
        <v>217</v>
      </c>
      <c r="C228" s="11" t="s">
        <v>222</v>
      </c>
      <c r="D228" s="12">
        <v>364756</v>
      </c>
    </row>
    <row r="229" spans="1:4">
      <c r="A229" s="17" t="s">
        <v>219</v>
      </c>
      <c r="B229" s="18"/>
      <c r="C229" s="19"/>
      <c r="D229" s="20">
        <f>D216+D7</f>
        <v>558789071.67000008</v>
      </c>
    </row>
    <row r="230" spans="1:4">
      <c r="D230" s="9"/>
    </row>
    <row r="231" spans="1:4">
      <c r="D231" s="21"/>
    </row>
    <row r="232" spans="1:4">
      <c r="D232" s="21"/>
    </row>
    <row r="233" spans="1:4">
      <c r="D233" s="22"/>
    </row>
    <row r="235" spans="1:4">
      <c r="D235" s="9"/>
    </row>
  </sheetData>
  <mergeCells count="3">
    <mergeCell ref="B1:D1"/>
    <mergeCell ref="B2:D2"/>
    <mergeCell ref="A4:D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2021</vt:lpstr>
      <vt:lpstr>'2021'!APPT</vt:lpstr>
      <vt:lpstr>'2021'!SIGN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cp:lastPrinted>2020-12-15T02:31:39Z</cp:lastPrinted>
  <dcterms:created xsi:type="dcterms:W3CDTF">2020-09-16T06:33:43Z</dcterms:created>
  <dcterms:modified xsi:type="dcterms:W3CDTF">2020-12-22T02:52:45Z</dcterms:modified>
</cp:coreProperties>
</file>