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бюджет 2017 год" sheetId="6" r:id="rId1"/>
  </sheets>
  <definedNames>
    <definedName name="_xlnm._FilterDatabase" localSheetId="0" hidden="1">'бюджет 2017 год'!$A$9:$G$384</definedName>
    <definedName name="_xlnm.Print_Area" localSheetId="0">'бюджет 2017 год'!$A$1:$F$386</definedName>
  </definedNames>
  <calcPr calcId="145621"/>
</workbook>
</file>

<file path=xl/calcChain.xml><?xml version="1.0" encoding="utf-8"?>
<calcChain xmlns="http://schemas.openxmlformats.org/spreadsheetml/2006/main">
  <c r="F292" i="6" l="1"/>
  <c r="F282" i="6"/>
  <c r="F275" i="6"/>
  <c r="F45" i="6" l="1"/>
  <c r="F44" i="6" s="1"/>
  <c r="F42" i="6"/>
  <c r="F40" i="6"/>
  <c r="F39" i="6"/>
  <c r="F38" i="6" s="1"/>
  <c r="F37" i="6" s="1"/>
  <c r="F36" i="6" s="1"/>
  <c r="F34" i="6"/>
  <c r="F33" i="6" s="1"/>
  <c r="F30" i="6"/>
  <c r="F29" i="6" s="1"/>
  <c r="F26" i="6"/>
  <c r="F25" i="6" s="1"/>
  <c r="F24" i="6" l="1"/>
  <c r="F23" i="6" s="1"/>
  <c r="F122" i="6"/>
  <c r="F382" i="6" l="1"/>
  <c r="F303" i="6"/>
  <c r="F376" i="6"/>
  <c r="F373" i="6"/>
  <c r="F371" i="6"/>
  <c r="F369" i="6"/>
  <c r="F366" i="6"/>
  <c r="F362" i="6"/>
  <c r="F359" i="6"/>
  <c r="F356" i="6"/>
  <c r="F352" i="6"/>
  <c r="F349" i="6"/>
  <c r="F345" i="6"/>
  <c r="F343" i="6"/>
  <c r="F341" i="6"/>
  <c r="F339" i="6"/>
  <c r="F335" i="6"/>
  <c r="F331" i="6"/>
  <c r="F327" i="6"/>
  <c r="F325" i="6"/>
  <c r="F323" i="6"/>
  <c r="F320" i="6"/>
  <c r="F316" i="6"/>
  <c r="F312" i="6"/>
  <c r="F310" i="6"/>
  <c r="F307" i="6"/>
  <c r="F296" i="6"/>
  <c r="F295" i="6" s="1"/>
  <c r="F291" i="6"/>
  <c r="F289" i="6"/>
  <c r="F287" i="6"/>
  <c r="F285" i="6"/>
  <c r="F281" i="6"/>
  <c r="F279" i="6"/>
  <c r="F274" i="6"/>
  <c r="F272" i="6"/>
  <c r="F270" i="6"/>
  <c r="F268" i="6"/>
  <c r="F260" i="6"/>
  <c r="F258" i="6"/>
  <c r="F246" i="6"/>
  <c r="F245" i="6" s="1"/>
  <c r="F240" i="6"/>
  <c r="F237" i="6"/>
  <c r="F233" i="6"/>
  <c r="F232" i="6" s="1"/>
  <c r="F231" i="6" s="1"/>
  <c r="F229" i="6"/>
  <c r="F228" i="6" s="1"/>
  <c r="F227" i="6" s="1"/>
  <c r="F224" i="6"/>
  <c r="F221" i="6"/>
  <c r="F216" i="6"/>
  <c r="F215" i="6" s="1"/>
  <c r="F214" i="6" s="1"/>
  <c r="F209" i="6"/>
  <c r="F206" i="6"/>
  <c r="F200" i="6"/>
  <c r="F199" i="6" s="1"/>
  <c r="F196" i="6"/>
  <c r="F195" i="6" s="1"/>
  <c r="F194" i="6" s="1"/>
  <c r="F192" i="6"/>
  <c r="F191" i="6" s="1"/>
  <c r="F190" i="6" s="1"/>
  <c r="F187" i="6"/>
  <c r="F186" i="6" s="1"/>
  <c r="F185" i="6" s="1"/>
  <c r="F181" i="6"/>
  <c r="F180" i="6" s="1"/>
  <c r="F179" i="6" s="1"/>
  <c r="F177" i="6"/>
  <c r="F176" i="6" s="1"/>
  <c r="F173" i="6"/>
  <c r="F172" i="6" s="1"/>
  <c r="F171" i="6" s="1"/>
  <c r="F169" i="6"/>
  <c r="F168" i="6"/>
  <c r="F167" i="6" s="1"/>
  <c r="F162" i="6"/>
  <c r="F161" i="6" s="1"/>
  <c r="F159" i="6"/>
  <c r="F158" i="6" s="1"/>
  <c r="F157" i="6"/>
  <c r="F156" i="6" s="1"/>
  <c r="F155" i="6" s="1"/>
  <c r="F154" i="6" s="1"/>
  <c r="F151" i="6"/>
  <c r="F150" i="6" s="1"/>
  <c r="F149" i="6" s="1"/>
  <c r="F148" i="6" s="1"/>
  <c r="F147" i="6" s="1"/>
  <c r="F146" i="6" s="1"/>
  <c r="F144" i="6"/>
  <c r="F142" i="6"/>
  <c r="F140" i="6"/>
  <c r="F137" i="6"/>
  <c r="F136" i="6" s="1"/>
  <c r="F135" i="6"/>
  <c r="F130" i="6"/>
  <c r="F129" i="6" s="1"/>
  <c r="F127" i="6"/>
  <c r="F125" i="6"/>
  <c r="F118" i="6"/>
  <c r="F117" i="6" s="1"/>
  <c r="F115" i="6"/>
  <c r="F113" i="6"/>
  <c r="F107" i="6"/>
  <c r="F106" i="6" s="1"/>
  <c r="F105" i="6" s="1"/>
  <c r="F104" i="6"/>
  <c r="F103" i="6"/>
  <c r="F102" i="6" s="1"/>
  <c r="F101" i="6" s="1"/>
  <c r="F100" i="6" s="1"/>
  <c r="F98" i="6"/>
  <c r="F97" i="6" s="1"/>
  <c r="F96" i="6" s="1"/>
  <c r="F93" i="6"/>
  <c r="F92" i="6" s="1"/>
  <c r="F88" i="6"/>
  <c r="F87" i="6" s="1"/>
  <c r="F85" i="6"/>
  <c r="F82" i="6"/>
  <c r="F79" i="6"/>
  <c r="F76" i="6"/>
  <c r="F71" i="6"/>
  <c r="F70" i="6" s="1"/>
  <c r="F69" i="6" s="1"/>
  <c r="F68" i="6" s="1"/>
  <c r="F21" i="6"/>
  <c r="F20" i="6" s="1"/>
  <c r="F19" i="6" s="1"/>
  <c r="F18" i="6" s="1"/>
  <c r="F17" i="6" s="1"/>
  <c r="F16" i="6"/>
  <c r="F15" i="6" s="1"/>
  <c r="F14" i="6" s="1"/>
  <c r="F13" i="6" s="1"/>
  <c r="F12" i="6" s="1"/>
  <c r="F133" i="6" l="1"/>
  <c r="F132" i="6" s="1"/>
  <c r="F166" i="6"/>
  <c r="F139" i="6"/>
  <c r="F189" i="6"/>
  <c r="F188" i="6" s="1"/>
  <c r="F121" i="6"/>
  <c r="F330" i="6"/>
  <c r="F329" i="6" s="1"/>
  <c r="F338" i="6"/>
  <c r="F337" i="6" s="1"/>
  <c r="F348" i="6"/>
  <c r="F347" i="6" s="1"/>
  <c r="F205" i="6"/>
  <c r="F204" i="6" s="1"/>
  <c r="F203" i="6" s="1"/>
  <c r="F202" i="6" s="1"/>
  <c r="F220" i="6"/>
  <c r="F219" i="6" s="1"/>
  <c r="F218" i="6" s="1"/>
  <c r="F236" i="6"/>
  <c r="F278" i="6"/>
  <c r="F257" i="6"/>
  <c r="F256" i="6" s="1"/>
  <c r="F255" i="6" s="1"/>
  <c r="F254" i="6" s="1"/>
  <c r="F284" i="6"/>
  <c r="F226" i="6"/>
  <c r="F267" i="6"/>
  <c r="F243" i="6"/>
  <c r="F242" i="6" s="1"/>
  <c r="F244" i="6"/>
  <c r="F165" i="6"/>
  <c r="F164" i="6" s="1"/>
  <c r="F302" i="6"/>
  <c r="F301" i="6" s="1"/>
  <c r="F300" i="6" s="1"/>
  <c r="F315" i="6"/>
  <c r="F314" i="6" s="1"/>
  <c r="F112" i="6"/>
  <c r="F111" i="6" s="1"/>
  <c r="F91" i="6"/>
  <c r="F120" i="6"/>
  <c r="F213" i="6"/>
  <c r="F75" i="6"/>
  <c r="F74" i="6" s="1"/>
  <c r="F73" i="6" s="1"/>
  <c r="F153" i="6"/>
  <c r="F110" i="6"/>
  <c r="F184" i="6"/>
  <c r="F183" i="6"/>
  <c r="F109" i="6" l="1"/>
  <c r="F90" i="6" s="1"/>
  <c r="F212" i="6"/>
  <c r="F266" i="6"/>
  <c r="F152" i="6"/>
  <c r="F299" i="6"/>
  <c r="F264" i="6" l="1"/>
  <c r="F253" i="6" s="1"/>
  <c r="F265" i="6"/>
  <c r="F53" i="6" l="1"/>
  <c r="F50" i="6"/>
  <c r="F49" i="6" l="1"/>
  <c r="F48" i="6" s="1"/>
  <c r="F63" i="6"/>
  <c r="F61" i="6" s="1"/>
  <c r="F58" i="6"/>
  <c r="F56" i="6"/>
  <c r="F65" i="6"/>
  <c r="F251" i="6"/>
  <c r="F250" i="6" s="1"/>
  <c r="F249" i="6" s="1"/>
  <c r="F248" i="6" s="1"/>
  <c r="F60" i="6" l="1"/>
  <c r="F55" i="6"/>
  <c r="F47" i="6" l="1"/>
  <c r="F11" i="6" s="1"/>
  <c r="F10" i="6" s="1"/>
  <c r="F381" i="6"/>
  <c r="F380" i="6" l="1"/>
  <c r="F379" i="6" s="1"/>
  <c r="F378" i="6" s="1"/>
  <c r="F298" i="6" s="1"/>
  <c r="F384" i="6" s="1"/>
</calcChain>
</file>

<file path=xl/sharedStrings.xml><?xml version="1.0" encoding="utf-8"?>
<sst xmlns="http://schemas.openxmlformats.org/spreadsheetml/2006/main" count="1603" uniqueCount="363">
  <si>
    <t>Муниципальная программа «Образовании в муниципальном образовании «Катангский район» на 2017-2022 гг.»</t>
  </si>
  <si>
    <t xml:space="preserve">01.0.00.00000 </t>
  </si>
  <si>
    <t>Подпрограмма «Дошкольное образование»</t>
  </si>
  <si>
    <t xml:space="preserve">01.1.00.00000 </t>
  </si>
  <si>
    <t>Подпрограмма «Отдых, оздоровление и занятость детей и подростков на территории МО «Катангский район»</t>
  </si>
  <si>
    <t xml:space="preserve">01.4.00.00000 </t>
  </si>
  <si>
    <t>Основное мероприятие: Заработная плата и начисления  на заработную плату</t>
  </si>
  <si>
    <t xml:space="preserve"> Основное мероприятие: Укрепление материально-технической базы</t>
  </si>
  <si>
    <t>Основное мероприятие: Проведение ГИА</t>
  </si>
  <si>
    <t>Основное мероприятие: Совершенствование  системы работы  с талантливыми детьми</t>
  </si>
  <si>
    <t xml:space="preserve">Основное мероприятие: Повышение квалификации административного и педагогического персонала ОУ </t>
  </si>
  <si>
    <t xml:space="preserve"> Муниципальная программа «Здоровье на 2017-2022гг.»</t>
  </si>
  <si>
    <t>Основное мероприятие: Повышение квалификации руководителей и специалистов муниципальных учреждений</t>
  </si>
  <si>
    <t xml:space="preserve">04.0.00.00000 </t>
  </si>
  <si>
    <t>Подпрограмма «Доступная среда»</t>
  </si>
  <si>
    <t xml:space="preserve">04.3.00.00000 </t>
  </si>
  <si>
    <t xml:space="preserve">04.3.01.00000 </t>
  </si>
  <si>
    <t xml:space="preserve"> Муниципальная программа «Безопасный город на 2017-2022гг.»</t>
  </si>
  <si>
    <t xml:space="preserve">06.1.00.00000 </t>
  </si>
  <si>
    <t>Подпрограмма «Организация инфраструктуры АПК Безопасный город»</t>
  </si>
  <si>
    <t xml:space="preserve">07.0.00.00000 </t>
  </si>
  <si>
    <t xml:space="preserve">07.0.01.00000 </t>
  </si>
  <si>
    <t xml:space="preserve">07.0.02.00000 </t>
  </si>
  <si>
    <t xml:space="preserve">08.0.00.00000 </t>
  </si>
  <si>
    <t>КВР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</si>
  <si>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</si>
  <si>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</si>
  <si>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</si>
  <si>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</si>
  <si>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</si>
  <si>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Общеэкономические вопросы</t>
  </si>
  <si>
    <t>Сельское хозяйство и рыболовство</t>
  </si>
  <si>
    <t>Транспорт</t>
  </si>
  <si>
    <t>Другие вопросы в области национальной экономики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</si>
  <si>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</si>
  <si>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</si>
  <si>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</si>
  <si>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</si>
  <si>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</si>
  <si>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</si>
  <si>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</si>
  <si>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</si>
  <si>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</si>
  <si>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</si>
  <si>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09.1.01.00000</t>
  </si>
  <si>
    <t>09.1.04.00000</t>
  </si>
  <si>
    <t>09.2.01.00000</t>
  </si>
  <si>
    <t>12.0.00.00000</t>
  </si>
  <si>
    <t>12.0.01.00000</t>
  </si>
  <si>
    <t>13.0.00.00000</t>
  </si>
  <si>
    <t>13.0.02.00000</t>
  </si>
  <si>
    <t>13.0.03.00000</t>
  </si>
  <si>
    <t>Муниципальная программа «Управление муниципальными финансами на 2017-2022 гг.»</t>
  </si>
  <si>
    <t xml:space="preserve"> Основное мероприятие: Развитие муниципальной службы</t>
  </si>
  <si>
    <t xml:space="preserve"> Подпрограмма «Кадры МО «Катангский район»»</t>
  </si>
  <si>
    <t xml:space="preserve"> Муниципальная программа «Социальное развитие МО «Катангский район» 2017-2022гг.»»</t>
  </si>
  <si>
    <t>Основное мероприятие: Реализация основной общеобразовательной программы дошкольного образования</t>
  </si>
  <si>
    <t xml:space="preserve"> Основное мероприятие: Создание условий для безопасного и комфортного пребывания детей в ДОУ</t>
  </si>
  <si>
    <t>Основное мероприятие: Сохранение и укрепление здоровья учащихся, создание условия для формирования ЗОЖ</t>
  </si>
  <si>
    <t>Основное мероприятие: Реализация основной общеобразовательной программы начального общего, основного общего, среднего общего образования</t>
  </si>
  <si>
    <t xml:space="preserve"> Основное мероприятие: Создание условий для безопасного и комфортного пребывания детей в СОШ и НШДС</t>
  </si>
  <si>
    <t>Основное мероприятие: Укрепление материально-технической базы ОУ</t>
  </si>
  <si>
    <t>Основное мероприятие: Реализация основной общеобразовательной программы дополнительного образования</t>
  </si>
  <si>
    <t xml:space="preserve"> Основное мероприятие: Подготовка к оздоровительному  сезону</t>
  </si>
  <si>
    <t>Основное мероприятие: Совершенствование учительского корпуса</t>
  </si>
  <si>
    <t>Основное мероприятие: Модернизация программно-аппаратных комплексов библиотек</t>
  </si>
  <si>
    <t>Основное мероприятие: Организация и проведение культурно-массовых, досуговых и просветительских мероприятий</t>
  </si>
  <si>
    <t>Основное мероприятие: Участие делегаций района (творческих коллективов, представителей общественных организаций КМНС) на областных и Всероссийских мероприятиях</t>
  </si>
  <si>
    <t>Основное мероприятие: Обеспечение деятельности МКУ КДО</t>
  </si>
  <si>
    <t>Основное мероприятие: Обеспечение деятельности муниципального отдела по развитию культуры, молодежной политике и спорту</t>
  </si>
  <si>
    <t>Основное мероприятие: Обеспечение деятельности МКУ КР «Централизованная бухгалтерия»</t>
  </si>
  <si>
    <t>Основное мероприятие: Проведение общественно значимых мероприятий, направленных на социальную адаптацию инвалидов, поддержание активной жизнедеятельности инвалидов и пенсионеров</t>
  </si>
  <si>
    <t>Основное мероприятие: Совершенствование системы ценового регулирования</t>
  </si>
  <si>
    <t>Основное мероприятие: Создание ЦОВ (центр обработки вызовов) на базе ЕДДС района</t>
  </si>
  <si>
    <t>Основное мероприятие: Предупреждение и ликвидация последствий ЧС обусловленных весенними паводками</t>
  </si>
  <si>
    <t>Основное мероприятие: Реализация установленных полномочий (функций) Отдела</t>
  </si>
  <si>
    <t>Основное мероприятие: Организационные мероприятия по энергосбережению и повышению энергетической эффективности</t>
  </si>
  <si>
    <t>Основное мероприятие: Технические и технологические мероприятия по энергосбережению и повышению энергетической эффективности</t>
  </si>
  <si>
    <t>Основное мероприятие:  Выравнивание уровня бюджетной обеспеченности поселений, входящих в состав муниципального района, за счет средств бюджета МО «Катангский район»</t>
  </si>
  <si>
    <t>Основное мероприятие:  Организация мероприятий по профилактике правонарушений, преступлений</t>
  </si>
  <si>
    <t>Основное мероприятие: Приобретение и ремонт котельно-вспомогательного оборудования</t>
  </si>
  <si>
    <t>Основное мероприятие:  Капитальный и текущий ремонт административных зданий</t>
  </si>
  <si>
    <t>Основное мероприятие:  Капитальный и текущий ремонт учреждений образования</t>
  </si>
  <si>
    <t xml:space="preserve"> Основное мероприятие:  Капитальный и текущий ремонт учреждений дополнительного образования</t>
  </si>
  <si>
    <t>Основное мероприятие: Создание благоприятных условий для привлечения и закрепления в районе профессиональных кадров</t>
  </si>
  <si>
    <t>0703</t>
  </si>
  <si>
    <t>0801</t>
  </si>
  <si>
    <t>0701</t>
  </si>
  <si>
    <t>0909</t>
  </si>
  <si>
    <t>КЦСР</t>
  </si>
  <si>
    <t>КВСР</t>
  </si>
  <si>
    <t>Общегосударственные вопросы</t>
  </si>
  <si>
    <t>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</si>
  <si>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</si>
  <si>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</si>
  <si>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0103</t>
  </si>
  <si>
    <t>Районная дума муниципального образования «Катангский район»</t>
  </si>
  <si>
    <t xml:space="preserve">20.1.11.00000 </t>
  </si>
  <si>
    <t>Закупка товаров, работ и услуг для обеспечения государственных (муниципальных) нужд</t>
  </si>
  <si>
    <t>0104</t>
  </si>
  <si>
    <t xml:space="preserve">09.0.00.00000 </t>
  </si>
  <si>
    <t>0106</t>
  </si>
  <si>
    <t>Финансовое управление администрации МО "Катангский район"</t>
  </si>
  <si>
    <t xml:space="preserve">10.0.01.00000 </t>
  </si>
  <si>
    <t>200</t>
  </si>
  <si>
    <t>910</t>
  </si>
  <si>
    <t xml:space="preserve">10.0.00.00000 </t>
  </si>
  <si>
    <t>Основное мероприятие: Формирование, утверждение, исполнение бюджета муниципального образования, контроль за исполнением бюджета муниципального образования</t>
  </si>
  <si>
    <t>1400</t>
  </si>
  <si>
    <t>1401</t>
  </si>
  <si>
    <t xml:space="preserve">10.0.02.00000 </t>
  </si>
  <si>
    <t>500</t>
  </si>
  <si>
    <t>Межбюджетные трансферты</t>
  </si>
  <si>
    <t xml:space="preserve">20.1.12.00000 </t>
  </si>
  <si>
    <t>20.1.12.00000</t>
  </si>
  <si>
    <t>Контрольно-счетная палата муниципального образования «Катангский район»</t>
  </si>
  <si>
    <t xml:space="preserve">10.0.01.07002 </t>
  </si>
  <si>
    <t>Формирование, исполнение и контроль за исполнением бюджета и сметы, ведения бухгалтерского учета</t>
  </si>
  <si>
    <t>800</t>
  </si>
  <si>
    <t>Иные бюджетные ассигнования</t>
  </si>
  <si>
    <t>Осуществление внешнего финансового контроля поселений, входящих в состав МО "Катангский район</t>
  </si>
  <si>
    <t xml:space="preserve">20.1.12.07001 </t>
  </si>
  <si>
    <t>20.1.12.07001</t>
  </si>
  <si>
    <t>971</t>
  </si>
  <si>
    <t>Муниципальный  отдел образования администрации МО «Катангский район»</t>
  </si>
  <si>
    <t>0700</t>
  </si>
  <si>
    <t>Образование</t>
  </si>
  <si>
    <t xml:space="preserve">01.1.01.00000 </t>
  </si>
  <si>
    <t xml:space="preserve">01.1.02.00000 </t>
  </si>
  <si>
    <t xml:space="preserve">01.1.04.00000 </t>
  </si>
  <si>
    <t>Подпрограмма «Общее образование»</t>
  </si>
  <si>
    <t>0702</t>
  </si>
  <si>
    <t xml:space="preserve">01.2.00.00000 </t>
  </si>
  <si>
    <t xml:space="preserve">01.2.01.00000 </t>
  </si>
  <si>
    <t xml:space="preserve">01.2.02.00000 </t>
  </si>
  <si>
    <t xml:space="preserve">01.2.04.00000 </t>
  </si>
  <si>
    <t xml:space="preserve"> Основное мероприятие: Укрепление материально-технической базы ОУ</t>
  </si>
  <si>
    <t xml:space="preserve">01.2.03.00000 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</si>
  <si>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</si>
  <si>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 xml:space="preserve">01.1.01.73010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</si>
  <si>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</si>
  <si>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01.2.01.73020</t>
  </si>
  <si>
    <t>Подпрограмма «Дополнительное образование»</t>
  </si>
  <si>
    <t xml:space="preserve">01.3.00.00000 </t>
  </si>
  <si>
    <t xml:space="preserve">01.3.01.00000 </t>
  </si>
  <si>
    <t xml:space="preserve">01.3.02.00000 </t>
  </si>
  <si>
    <t>0707</t>
  </si>
  <si>
    <t xml:space="preserve">01.4.01.00000 </t>
  </si>
  <si>
    <t xml:space="preserve">01.4.02.00000 </t>
  </si>
  <si>
    <t xml:space="preserve">  Основное мероприятие: Организация отдыха и оздоровления детей в каникулярный период</t>
  </si>
  <si>
    <t xml:space="preserve">01.4.03.00000 </t>
  </si>
  <si>
    <t>0709</t>
  </si>
  <si>
    <t>Подпрограмма «Обеспечение реализации муниципальной программы»</t>
  </si>
  <si>
    <t xml:space="preserve">01.5.00.00000 </t>
  </si>
  <si>
    <t xml:space="preserve">01.5.01.00000 </t>
  </si>
  <si>
    <t>Основное мероприятие: Содержание аппарата управления</t>
  </si>
  <si>
    <t>Основное мероприятие: Организация деятельности методистов, бухгалтерии, хоз. группы</t>
  </si>
  <si>
    <t xml:space="preserve">01.5.02.00000 </t>
  </si>
  <si>
    <t xml:space="preserve">01.5.03.00000 </t>
  </si>
  <si>
    <t xml:space="preserve">01.5.04.00000 </t>
  </si>
  <si>
    <t xml:space="preserve">01.5.05.00000 </t>
  </si>
  <si>
    <t xml:space="preserve">01.5.06.00000 </t>
  </si>
  <si>
    <t>Основное мероприятие: Лицензирование и аккредитация ОУ</t>
  </si>
  <si>
    <t xml:space="preserve">01.5.07.00000 </t>
  </si>
  <si>
    <t>Основное мероприятие: Обеспечение учебниками, учебными пособиями и средствами обучения и воспитания ОУ</t>
  </si>
  <si>
    <t xml:space="preserve">01.5.08.00000 </t>
  </si>
  <si>
    <t>Основное мероприятие: Сохранение и укрепление здоровья обучающихся и работников ОУ, создание условия для формирования ЗОЖ</t>
  </si>
  <si>
    <t xml:space="preserve">01.5.09.00000 </t>
  </si>
  <si>
    <t>Основное мероприятие: Укрепление материально-технической базы</t>
  </si>
  <si>
    <t xml:space="preserve">01.5.10.00000 </t>
  </si>
  <si>
    <t>0113</t>
  </si>
  <si>
    <t>Основное мероприятие: Организация выполнения полномочий органов местного самоуправления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</si>
  <si>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</si>
  <si>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09.1.04.73070</t>
  </si>
  <si>
    <t>Осуществление отдельных областных государственных полномочий в сфере труда</t>
  </si>
  <si>
    <t>09.1.04.73090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</si>
  <si>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</si>
  <si>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09.1.04.73140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</si>
  <si>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</si>
  <si>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09.1.04.73150</t>
  </si>
  <si>
    <t>Национальная экономика</t>
  </si>
  <si>
    <t>0400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</si>
  <si>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</si>
  <si>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09.1.04.73130</t>
  </si>
  <si>
    <t>0401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</si>
  <si>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</si>
  <si>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0405</t>
  </si>
  <si>
    <t xml:space="preserve">Дорожное хозяйство </t>
  </si>
  <si>
    <t>0409</t>
  </si>
  <si>
    <t>Муниципальная программа «Развитие дорожного хозяйства в МО «Катангский район» 2017-2022 годах»</t>
  </si>
  <si>
    <t>Основное мероприятие:  Расчистка и содержание зимних автодорог</t>
  </si>
  <si>
    <t>0412</t>
  </si>
  <si>
    <t xml:space="preserve">06.0.00.00000 </t>
  </si>
  <si>
    <t>Основное мероприятие: Развитие единой дежурно-диспетчерской службы</t>
  </si>
  <si>
    <t xml:space="preserve">05.0.00.00000 </t>
  </si>
  <si>
    <t>Подпрограмма «Развитие торговли в МО «Катангский район» на 2017-2022 гг.»</t>
  </si>
  <si>
    <t xml:space="preserve">05.2.00.00000 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</si>
  <si>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</si>
  <si>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Софинансирование по возмещению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</si>
  <si>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 xml:space="preserve"> Подпрограмма «Организации аптечного обслуживания населения МО «Катангский район» </t>
  </si>
  <si>
    <t xml:space="preserve">05.4.00.00000 </t>
  </si>
  <si>
    <t xml:space="preserve">05.2.03.00000 </t>
  </si>
  <si>
    <t>05.2.03.72360</t>
  </si>
  <si>
    <t>05.2.03.Z2360</t>
  </si>
  <si>
    <t>Основное мероприятие: Повышение экономической (ценовой) доступности товаров для населения района, создание условий для обеспечения качества и безопасности товаров на потребительском рынке района</t>
  </si>
  <si>
    <t>1200</t>
  </si>
  <si>
    <t>Средства массовой информации</t>
  </si>
  <si>
    <t xml:space="preserve">  Подпрограмма «Освещение в средствах массовой информации деятельности  МО «Катангский район»»</t>
  </si>
  <si>
    <t xml:space="preserve">09.2.00.00000 </t>
  </si>
  <si>
    <t>Основное мероприятие: Предоставление субсидий из бюджета МО «Катангский район» юридическим лицам (за исключением субсидий государственным (муниципальным) учреждениям) в целях возмещения затрат или недополученных доходов в связи с освещением в средствах массовой информации деятельности МО «Катангский район» и опубликованием нормативных актов</t>
  </si>
  <si>
    <t xml:space="preserve">09.2.01.00000 </t>
  </si>
  <si>
    <t xml:space="preserve">Здравоохранение </t>
  </si>
  <si>
    <t>0900</t>
  </si>
  <si>
    <t>Другие вопросы в области здравоохранения</t>
  </si>
  <si>
    <t>Подпрограмма «Медицинские кадры»</t>
  </si>
  <si>
    <t xml:space="preserve">02.0.00.00000 </t>
  </si>
  <si>
    <t xml:space="preserve">02.1.00.00000 </t>
  </si>
  <si>
    <t>Основное мероприятие: Создание благоприятных условий для привлечения и закрепления в районе медицинских работников</t>
  </si>
  <si>
    <t xml:space="preserve">02.1.01.00000 </t>
  </si>
  <si>
    <t>Основное мероприятие: Реализация мероприятий, направленных на закрепление в районе медицинских работников</t>
  </si>
  <si>
    <t xml:space="preserve">02.1.02.00000 </t>
  </si>
  <si>
    <t>Культура кинематография</t>
  </si>
  <si>
    <t>957</t>
  </si>
  <si>
    <t>0800</t>
  </si>
  <si>
    <t xml:space="preserve">03.0.00.00000 </t>
  </si>
  <si>
    <t>Муниципальная программа «Развитие культуры в Катангском районе на 2017-2022гг»</t>
  </si>
  <si>
    <t>Подпрограмма «Организация библиотечного, справочного и информационного  обслуживания населения муниципального образования «Катангский район»»</t>
  </si>
  <si>
    <t xml:space="preserve">03.1.00.00000 </t>
  </si>
  <si>
    <t xml:space="preserve">03.1.02.00000 </t>
  </si>
  <si>
    <t xml:space="preserve">03.1.03.00000 </t>
  </si>
  <si>
    <t>Проведение просветительских, культурно-массовых мероприятий</t>
  </si>
  <si>
    <t xml:space="preserve">03.1.04.00000 </t>
  </si>
  <si>
    <t>Основное мероприятие: Обеспечение деятельности МКУК «Катангская ЦБС»</t>
  </si>
  <si>
    <t xml:space="preserve">03.1.05.00000 </t>
  </si>
  <si>
    <t xml:space="preserve">03.2.00.00000 </t>
  </si>
  <si>
    <t xml:space="preserve">03.2.01.00000 </t>
  </si>
  <si>
    <t>Основное мероприятие: Проведение просветительских,  культурно-массовых мероприятий</t>
  </si>
  <si>
    <t>Основное мероприятие: Обеспечение деятельности МКУК «РКМ им. В.Я. Шишкова»</t>
  </si>
  <si>
    <t xml:space="preserve">03.2.04.00000 </t>
  </si>
  <si>
    <t xml:space="preserve">03.3.00.00000 </t>
  </si>
  <si>
    <t>Подпрограмма «Организация музейного обслуживания населения Катангского района»</t>
  </si>
  <si>
    <t>Подпрограмма «Организация досуга населения, развитие и поддержка народного творчества»</t>
  </si>
  <si>
    <t xml:space="preserve">03.3.01.00000 </t>
  </si>
  <si>
    <t xml:space="preserve">03.3.02.00000 </t>
  </si>
  <si>
    <t>Основное мероприятие: Оказание методической помощи структурным подразделениям в районе, гастрольная деятельность в отдаленные населенные пункты района</t>
  </si>
  <si>
    <t xml:space="preserve">03.3.03.00000 </t>
  </si>
  <si>
    <t xml:space="preserve">03.3.04.00000 </t>
  </si>
  <si>
    <t>Подпрограмма «Создание условий для реализации муниципальной программы»</t>
  </si>
  <si>
    <t xml:space="preserve">03.4.00.00000 </t>
  </si>
  <si>
    <t xml:space="preserve">03.4.01.00000 </t>
  </si>
  <si>
    <t xml:space="preserve">03.4.04.00000 </t>
  </si>
  <si>
    <t>Дополнительное образование</t>
  </si>
  <si>
    <t>Социальная политика</t>
  </si>
  <si>
    <t>1000</t>
  </si>
  <si>
    <t>1003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</si>
  <si>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</si>
  <si>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01.2.01.73050</t>
  </si>
  <si>
    <t>1006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</si>
  <si>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</si>
  <si>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09.1.04.73030</t>
  </si>
  <si>
    <t>Предоставление гражданам субсидий на оплату жилых помещений и коммунальных услуг</t>
  </si>
  <si>
    <t>09.1.04.73040</t>
  </si>
  <si>
    <t>300</t>
  </si>
  <si>
    <t>Социальное обеспечение и иные выплаты населению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</si>
  <si>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</si>
  <si>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09.1.04.73060</t>
  </si>
  <si>
    <t>1001</t>
  </si>
  <si>
    <t>Непрограммные мероприятия</t>
  </si>
  <si>
    <t>20.0.00.00000</t>
  </si>
  <si>
    <t>20.1.00.00000</t>
  </si>
  <si>
    <t>Расходы в области общегосударственных вопросов</t>
  </si>
  <si>
    <t>Подпрограмма «Ветераны и ветеранское движение»</t>
  </si>
  <si>
    <t>Основное мероприятие: Организация     и    проведение информационно-пропагандистских мероприятий, направленных на интеграцию граждан старшего поколения в общественную жизнь</t>
  </si>
  <si>
    <t xml:space="preserve">04.1.00.00000 </t>
  </si>
  <si>
    <t xml:space="preserve">04.1.01.00000 </t>
  </si>
  <si>
    <t xml:space="preserve">04.4.00.00000 </t>
  </si>
  <si>
    <t xml:space="preserve">04.4.01.00000 </t>
  </si>
  <si>
    <t xml:space="preserve">06.1.01.00000 </t>
  </si>
  <si>
    <t>Основное мероприятие: Развитие системы видеонаблюдения</t>
  </si>
  <si>
    <t xml:space="preserve">06.1.02.00000 </t>
  </si>
  <si>
    <t xml:space="preserve">06.1.03.00000 </t>
  </si>
  <si>
    <t>0111</t>
  </si>
  <si>
    <t xml:space="preserve">06.2.00.00000 </t>
  </si>
  <si>
    <t xml:space="preserve">06.2.02.00000 </t>
  </si>
  <si>
    <t>Основное мероприятие: Финансовое обеспечение расходных обязательств, связанных с технической инвентаризацией, проведением кадастровых работ в отношении муниципальных объектов недвижимости</t>
  </si>
  <si>
    <t xml:space="preserve">08.0.01.00000 </t>
  </si>
  <si>
    <t xml:space="preserve">08.0.02.00000 </t>
  </si>
  <si>
    <t xml:space="preserve">05.4.03.00000  </t>
  </si>
  <si>
    <t xml:space="preserve">03.4.03.00000 </t>
  </si>
  <si>
    <t xml:space="preserve"> Программа «Подготовка к отопительному сезону объектов коммунальной инфраструктуры МО «Катангский район» </t>
  </si>
  <si>
    <t xml:space="preserve">14.0.00.00000 </t>
  </si>
  <si>
    <t xml:space="preserve">14.0.03.00000 </t>
  </si>
  <si>
    <t>0502</t>
  </si>
  <si>
    <t xml:space="preserve">15.0.00.00000 </t>
  </si>
  <si>
    <t>Основное мероприятие:  Капитальный и текущий ремонт муниципального жилищного фонда</t>
  </si>
  <si>
    <t xml:space="preserve">15.0.02.00000 </t>
  </si>
  <si>
    <t xml:space="preserve">15.0.03.00000 </t>
  </si>
  <si>
    <t xml:space="preserve">  Основное мероприятие:  Капитальный и текущий ремонт учреждений культуры</t>
  </si>
  <si>
    <t xml:space="preserve">  Основное мероприятие:  Капитальный и текущий ремонт учреждений социальной сферы</t>
  </si>
  <si>
    <t>0102</t>
  </si>
  <si>
    <t>Глава муниципального образования</t>
  </si>
  <si>
    <t xml:space="preserve">20.1.10.00000 </t>
  </si>
  <si>
    <t xml:space="preserve">15.0.04.00000 </t>
  </si>
  <si>
    <t xml:space="preserve">15.0.0500000 </t>
  </si>
  <si>
    <t xml:space="preserve">15.0.06.00000 </t>
  </si>
  <si>
    <t xml:space="preserve">15.0.07.00000 </t>
  </si>
  <si>
    <t xml:space="preserve">17.0.00.00000 </t>
  </si>
  <si>
    <t>Программа «Устойчивое развитие сельских территорий на 2014-2017 годы и на период до 2020 года МО «Катангский район»»</t>
  </si>
  <si>
    <t>Основное мероприятие: «Развитие сети общеобразовательных учреждений в сельской местности»</t>
  </si>
  <si>
    <t xml:space="preserve">17.0.02.00000 </t>
  </si>
  <si>
    <t>Основное мероприятие: «Развитие сети учреждений культурно - досугового типа в сельской местности»</t>
  </si>
  <si>
    <t xml:space="preserve">17.0.04.00000 </t>
  </si>
  <si>
    <t>Основное мероприятие:  Организация мероприятий по профилактике социального сиротства  и семейного неблагополучия на территории муниципального образования «Катангский район»</t>
  </si>
  <si>
    <t>13.0.04.73130</t>
  </si>
  <si>
    <t>0500</t>
  </si>
  <si>
    <t>Жилищно-коммунальное хозяйство</t>
  </si>
  <si>
    <t>1202</t>
  </si>
  <si>
    <t>0408</t>
  </si>
  <si>
    <t>Расходы в области национальной экономики</t>
  </si>
  <si>
    <t>20.2.00.00000</t>
  </si>
  <si>
    <t xml:space="preserve">20.2.20.00000 </t>
  </si>
  <si>
    <t>Осуществление пассажирских перевозок на территории МО "Катангский район"</t>
  </si>
  <si>
    <t xml:space="preserve">17.0.02.Z2380 </t>
  </si>
  <si>
    <t>17.0.04.Z2370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</si>
  <si>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</si>
  <si>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</si>
  <si>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09.1.04.72160</t>
  </si>
  <si>
    <t>03.3.04.72160</t>
  </si>
  <si>
    <t>01.1.01.72160</t>
  </si>
  <si>
    <t>01.2.01.72160</t>
  </si>
  <si>
    <t>01.2.01.Z2160</t>
  </si>
  <si>
    <t>01.5.02.72160</t>
  </si>
  <si>
    <t xml:space="preserve">Культура </t>
  </si>
  <si>
    <t>Культура, кинематография</t>
  </si>
  <si>
    <t>Подпрограмма «Организация муниципального управления»</t>
  </si>
  <si>
    <t>05.1.03.00000</t>
  </si>
  <si>
    <t>Муниципальная программа «Устойчивое развитие сельских территорий на 2014-2017 годы и на период до 2020 года МО «Катангский район»»</t>
  </si>
  <si>
    <t xml:space="preserve">15.0.05.00000 </t>
  </si>
  <si>
    <t xml:space="preserve">01.4.02.Z2080 </t>
  </si>
  <si>
    <t xml:space="preserve">  Софинансирование расходов за счет средств бюджета муниципального образования «Катангский район» на оплату стоимости наборов продуктов питания в лагерях с дневным пребыванием детей, организованных органами местного самоуправления»</t>
  </si>
  <si>
    <t>ИТОГО</t>
  </si>
  <si>
    <t>Ведомственная структура расходов бюджета МО "Катангский район"  на 2017 год</t>
  </si>
  <si>
    <t xml:space="preserve">   к решению Думы "О бюджете муниципального образования «Катангский район» на 2017 год и на плановый период 2018 и 2019 годов "</t>
  </si>
  <si>
    <t>(рублей)</t>
  </si>
  <si>
    <t xml:space="preserve">Наименование </t>
  </si>
  <si>
    <t>2017 год</t>
  </si>
  <si>
    <r>
      <t>01.1.01.73010</t>
    </r>
    <r>
      <rPr>
        <b/>
        <i/>
        <sz val="10"/>
        <color rgb="FFFF0000"/>
        <rFont val="Times New Roman"/>
        <family val="1"/>
        <charset val="204"/>
      </rPr>
      <t xml:space="preserve"> </t>
    </r>
  </si>
  <si>
    <t>09.1.00.00000</t>
  </si>
  <si>
    <t xml:space="preserve"> Муниципальная программа «Энергосбережение и повышение энергетической эффективности в муниципальных учреждениях МО «Катангский район» на 2017-2022гг»</t>
  </si>
  <si>
    <t xml:space="preserve"> Муниципальная программа «Управление муниципальным имуществом МО «Катангский район» на 2017-2022гг»</t>
  </si>
  <si>
    <t>Муниципальная программа «Муниципальное управление» на 2017-2022гг»</t>
  </si>
  <si>
    <t>Муниципальная программа «Профилактика социально-негативных явлений на территории  МО «Катангский район» на 2017-2022гг»</t>
  </si>
  <si>
    <t>Муниципальная программа «Создание условий для устойчивого экономического развития» на 2017-2022гг»</t>
  </si>
  <si>
    <t xml:space="preserve"> Программа «Реконструкция, ремонт, в том числе капитальный, объектов муниципальной собственности МО «Катангский район» на 2017-2022гг»</t>
  </si>
  <si>
    <t xml:space="preserve"> Муниципальная программа «Реконструкция, ремонт, в том числе капитальный, объектов муниципальной собственности МО «Катангский район» на 2017-2022гг»</t>
  </si>
  <si>
    <t>от ____. 12. 2016 года №___/___</t>
  </si>
  <si>
    <t>(по главным распорядителям средств бюджета МО "Катангский район", разделам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</t>
  </si>
  <si>
    <t>Рз ПР</t>
  </si>
  <si>
    <t>Резервные фонды</t>
  </si>
  <si>
    <t>Подпрограмма «Защита населения и территории Катангского района от чрезвычайных ситуаций»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</si>
  <si>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</si>
  <si>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Приложение 9</t>
  </si>
  <si>
    <t>Основное мероприятие: Формирование информационных ресурсов библиотек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</si>
</sst>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 readingOrder="1"/>
    </xf>
    <xf numFmtId="0" fontId="4" fillId="0" borderId="1" xfId="2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43" fontId="3" fillId="0" borderId="1" xfId="1" applyFont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43" fontId="5" fillId="2" borderId="1" xfId="0" applyNumberFormat="1" applyFont="1" applyFill="1" applyBorder="1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0" borderId="1" xfId="0" applyFont="1" applyFill="1" applyBorder="1"/>
    <xf numFmtId="0" fontId="4" fillId="0" borderId="0" xfId="2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Fill="1"/>
    <xf numFmtId="49" fontId="6" fillId="0" borderId="0" xfId="0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6"/>
  <sheetViews>
    <sheetView tabSelected="1" view="pageBreakPreview" topLeftCell="A259" zoomScaleNormal="100" zoomScaleSheetLayoutView="100" workbookViewId="0">
      <selection activeCell="C19" sqref="C19"/>
    </sheetView>
  </sheetViews>
  <sheetFormatPr defaultRowHeight="12.75" outlineLevelRow="3" x14ac:dyDescent="0.2"/>
  <cols>
    <col min="1" max="1" width="62.42578125" style="1" customWidth="1"/>
    <col min="2" max="2" width="6.7109375" style="1" customWidth="1"/>
    <col min="3" max="3" width="8.85546875" style="2" customWidth="1"/>
    <col min="4" max="4" width="14" style="2" customWidth="1"/>
    <col min="5" max="5" width="7.7109375" style="2" customWidth="1"/>
    <col min="6" max="6" width="15.42578125" style="2" customWidth="1"/>
    <col min="7" max="247" width="9.140625" style="1"/>
    <col min="248" max="248" width="30.7109375" style="1" customWidth="1"/>
    <col min="249" max="249" width="8.140625" style="1" customWidth="1"/>
    <col min="250" max="250" width="10.28515625" style="1" customWidth="1"/>
    <col min="251" max="251" width="15.140625" style="1" customWidth="1"/>
    <col min="252" max="252" width="10.28515625" style="1" customWidth="1"/>
    <col min="253" max="253" width="15.42578125" style="1" customWidth="1"/>
    <col min="254" max="254" width="13.140625" style="1" customWidth="1"/>
    <col min="255" max="257" width="9.140625" style="1" customWidth="1"/>
    <col min="258" max="503" width="9.140625" style="1"/>
    <col min="504" max="504" width="30.7109375" style="1" customWidth="1"/>
    <col min="505" max="505" width="8.140625" style="1" customWidth="1"/>
    <col min="506" max="506" width="10.28515625" style="1" customWidth="1"/>
    <col min="507" max="507" width="15.140625" style="1" customWidth="1"/>
    <col min="508" max="508" width="10.28515625" style="1" customWidth="1"/>
    <col min="509" max="509" width="15.42578125" style="1" customWidth="1"/>
    <col min="510" max="510" width="13.140625" style="1" customWidth="1"/>
    <col min="511" max="513" width="9.140625" style="1" customWidth="1"/>
    <col min="514" max="759" width="9.140625" style="1"/>
    <col min="760" max="760" width="30.7109375" style="1" customWidth="1"/>
    <col min="761" max="761" width="8.140625" style="1" customWidth="1"/>
    <col min="762" max="762" width="10.28515625" style="1" customWidth="1"/>
    <col min="763" max="763" width="15.140625" style="1" customWidth="1"/>
    <col min="764" max="764" width="10.28515625" style="1" customWidth="1"/>
    <col min="765" max="765" width="15.42578125" style="1" customWidth="1"/>
    <col min="766" max="766" width="13.140625" style="1" customWidth="1"/>
    <col min="767" max="769" width="9.140625" style="1" customWidth="1"/>
    <col min="770" max="1015" width="9.140625" style="1"/>
    <col min="1016" max="1016" width="30.7109375" style="1" customWidth="1"/>
    <col min="1017" max="1017" width="8.140625" style="1" customWidth="1"/>
    <col min="1018" max="1018" width="10.28515625" style="1" customWidth="1"/>
    <col min="1019" max="1019" width="15.140625" style="1" customWidth="1"/>
    <col min="1020" max="1020" width="10.28515625" style="1" customWidth="1"/>
    <col min="1021" max="1021" width="15.42578125" style="1" customWidth="1"/>
    <col min="1022" max="1022" width="13.140625" style="1" customWidth="1"/>
    <col min="1023" max="1025" width="9.140625" style="1" customWidth="1"/>
    <col min="1026" max="1271" width="9.140625" style="1"/>
    <col min="1272" max="1272" width="30.7109375" style="1" customWidth="1"/>
    <col min="1273" max="1273" width="8.140625" style="1" customWidth="1"/>
    <col min="1274" max="1274" width="10.28515625" style="1" customWidth="1"/>
    <col min="1275" max="1275" width="15.140625" style="1" customWidth="1"/>
    <col min="1276" max="1276" width="10.28515625" style="1" customWidth="1"/>
    <col min="1277" max="1277" width="15.42578125" style="1" customWidth="1"/>
    <col min="1278" max="1278" width="13.140625" style="1" customWidth="1"/>
    <col min="1279" max="1281" width="9.140625" style="1" customWidth="1"/>
    <col min="1282" max="1527" width="9.140625" style="1"/>
    <col min="1528" max="1528" width="30.7109375" style="1" customWidth="1"/>
    <col min="1529" max="1529" width="8.140625" style="1" customWidth="1"/>
    <col min="1530" max="1530" width="10.28515625" style="1" customWidth="1"/>
    <col min="1531" max="1531" width="15.140625" style="1" customWidth="1"/>
    <col min="1532" max="1532" width="10.28515625" style="1" customWidth="1"/>
    <col min="1533" max="1533" width="15.42578125" style="1" customWidth="1"/>
    <col min="1534" max="1534" width="13.140625" style="1" customWidth="1"/>
    <col min="1535" max="1537" width="9.140625" style="1" customWidth="1"/>
    <col min="1538" max="1783" width="9.140625" style="1"/>
    <col min="1784" max="1784" width="30.7109375" style="1" customWidth="1"/>
    <col min="1785" max="1785" width="8.140625" style="1" customWidth="1"/>
    <col min="1786" max="1786" width="10.28515625" style="1" customWidth="1"/>
    <col min="1787" max="1787" width="15.140625" style="1" customWidth="1"/>
    <col min="1788" max="1788" width="10.28515625" style="1" customWidth="1"/>
    <col min="1789" max="1789" width="15.42578125" style="1" customWidth="1"/>
    <col min="1790" max="1790" width="13.140625" style="1" customWidth="1"/>
    <col min="1791" max="1793" width="9.140625" style="1" customWidth="1"/>
    <col min="1794" max="2039" width="9.140625" style="1"/>
    <col min="2040" max="2040" width="30.7109375" style="1" customWidth="1"/>
    <col min="2041" max="2041" width="8.140625" style="1" customWidth="1"/>
    <col min="2042" max="2042" width="10.28515625" style="1" customWidth="1"/>
    <col min="2043" max="2043" width="15.140625" style="1" customWidth="1"/>
    <col min="2044" max="2044" width="10.28515625" style="1" customWidth="1"/>
    <col min="2045" max="2045" width="15.42578125" style="1" customWidth="1"/>
    <col min="2046" max="2046" width="13.140625" style="1" customWidth="1"/>
    <col min="2047" max="2049" width="9.140625" style="1" customWidth="1"/>
    <col min="2050" max="2295" width="9.140625" style="1"/>
    <col min="2296" max="2296" width="30.7109375" style="1" customWidth="1"/>
    <col min="2297" max="2297" width="8.140625" style="1" customWidth="1"/>
    <col min="2298" max="2298" width="10.28515625" style="1" customWidth="1"/>
    <col min="2299" max="2299" width="15.140625" style="1" customWidth="1"/>
    <col min="2300" max="2300" width="10.28515625" style="1" customWidth="1"/>
    <col min="2301" max="2301" width="15.42578125" style="1" customWidth="1"/>
    <col min="2302" max="2302" width="13.140625" style="1" customWidth="1"/>
    <col min="2303" max="2305" width="9.140625" style="1" customWidth="1"/>
    <col min="2306" max="2551" width="9.140625" style="1"/>
    <col min="2552" max="2552" width="30.7109375" style="1" customWidth="1"/>
    <col min="2553" max="2553" width="8.140625" style="1" customWidth="1"/>
    <col min="2554" max="2554" width="10.28515625" style="1" customWidth="1"/>
    <col min="2555" max="2555" width="15.140625" style="1" customWidth="1"/>
    <col min="2556" max="2556" width="10.28515625" style="1" customWidth="1"/>
    <col min="2557" max="2557" width="15.42578125" style="1" customWidth="1"/>
    <col min="2558" max="2558" width="13.140625" style="1" customWidth="1"/>
    <col min="2559" max="2561" width="9.140625" style="1" customWidth="1"/>
    <col min="2562" max="2807" width="9.140625" style="1"/>
    <col min="2808" max="2808" width="30.7109375" style="1" customWidth="1"/>
    <col min="2809" max="2809" width="8.140625" style="1" customWidth="1"/>
    <col min="2810" max="2810" width="10.28515625" style="1" customWidth="1"/>
    <col min="2811" max="2811" width="15.140625" style="1" customWidth="1"/>
    <col min="2812" max="2812" width="10.28515625" style="1" customWidth="1"/>
    <col min="2813" max="2813" width="15.42578125" style="1" customWidth="1"/>
    <col min="2814" max="2814" width="13.140625" style="1" customWidth="1"/>
    <col min="2815" max="2817" width="9.140625" style="1" customWidth="1"/>
    <col min="2818" max="3063" width="9.140625" style="1"/>
    <col min="3064" max="3064" width="30.7109375" style="1" customWidth="1"/>
    <col min="3065" max="3065" width="8.140625" style="1" customWidth="1"/>
    <col min="3066" max="3066" width="10.28515625" style="1" customWidth="1"/>
    <col min="3067" max="3067" width="15.140625" style="1" customWidth="1"/>
    <col min="3068" max="3068" width="10.28515625" style="1" customWidth="1"/>
    <col min="3069" max="3069" width="15.42578125" style="1" customWidth="1"/>
    <col min="3070" max="3070" width="13.140625" style="1" customWidth="1"/>
    <col min="3071" max="3073" width="9.140625" style="1" customWidth="1"/>
    <col min="3074" max="3319" width="9.140625" style="1"/>
    <col min="3320" max="3320" width="30.7109375" style="1" customWidth="1"/>
    <col min="3321" max="3321" width="8.140625" style="1" customWidth="1"/>
    <col min="3322" max="3322" width="10.28515625" style="1" customWidth="1"/>
    <col min="3323" max="3323" width="15.140625" style="1" customWidth="1"/>
    <col min="3324" max="3324" width="10.28515625" style="1" customWidth="1"/>
    <col min="3325" max="3325" width="15.42578125" style="1" customWidth="1"/>
    <col min="3326" max="3326" width="13.140625" style="1" customWidth="1"/>
    <col min="3327" max="3329" width="9.140625" style="1" customWidth="1"/>
    <col min="3330" max="3575" width="9.140625" style="1"/>
    <col min="3576" max="3576" width="30.7109375" style="1" customWidth="1"/>
    <col min="3577" max="3577" width="8.140625" style="1" customWidth="1"/>
    <col min="3578" max="3578" width="10.28515625" style="1" customWidth="1"/>
    <col min="3579" max="3579" width="15.140625" style="1" customWidth="1"/>
    <col min="3580" max="3580" width="10.28515625" style="1" customWidth="1"/>
    <col min="3581" max="3581" width="15.42578125" style="1" customWidth="1"/>
    <col min="3582" max="3582" width="13.140625" style="1" customWidth="1"/>
    <col min="3583" max="3585" width="9.140625" style="1" customWidth="1"/>
    <col min="3586" max="3831" width="9.140625" style="1"/>
    <col min="3832" max="3832" width="30.7109375" style="1" customWidth="1"/>
    <col min="3833" max="3833" width="8.140625" style="1" customWidth="1"/>
    <col min="3834" max="3834" width="10.28515625" style="1" customWidth="1"/>
    <col min="3835" max="3835" width="15.140625" style="1" customWidth="1"/>
    <col min="3836" max="3836" width="10.28515625" style="1" customWidth="1"/>
    <col min="3837" max="3837" width="15.42578125" style="1" customWidth="1"/>
    <col min="3838" max="3838" width="13.140625" style="1" customWidth="1"/>
    <col min="3839" max="3841" width="9.140625" style="1" customWidth="1"/>
    <col min="3842" max="4087" width="9.140625" style="1"/>
    <col min="4088" max="4088" width="30.7109375" style="1" customWidth="1"/>
    <col min="4089" max="4089" width="8.140625" style="1" customWidth="1"/>
    <col min="4090" max="4090" width="10.28515625" style="1" customWidth="1"/>
    <col min="4091" max="4091" width="15.140625" style="1" customWidth="1"/>
    <col min="4092" max="4092" width="10.28515625" style="1" customWidth="1"/>
    <col min="4093" max="4093" width="15.42578125" style="1" customWidth="1"/>
    <col min="4094" max="4094" width="13.140625" style="1" customWidth="1"/>
    <col min="4095" max="4097" width="9.140625" style="1" customWidth="1"/>
    <col min="4098" max="4343" width="9.140625" style="1"/>
    <col min="4344" max="4344" width="30.7109375" style="1" customWidth="1"/>
    <col min="4345" max="4345" width="8.140625" style="1" customWidth="1"/>
    <col min="4346" max="4346" width="10.28515625" style="1" customWidth="1"/>
    <col min="4347" max="4347" width="15.140625" style="1" customWidth="1"/>
    <col min="4348" max="4348" width="10.28515625" style="1" customWidth="1"/>
    <col min="4349" max="4349" width="15.42578125" style="1" customWidth="1"/>
    <col min="4350" max="4350" width="13.140625" style="1" customWidth="1"/>
    <col min="4351" max="4353" width="9.140625" style="1" customWidth="1"/>
    <col min="4354" max="4599" width="9.140625" style="1"/>
    <col min="4600" max="4600" width="30.7109375" style="1" customWidth="1"/>
    <col min="4601" max="4601" width="8.140625" style="1" customWidth="1"/>
    <col min="4602" max="4602" width="10.28515625" style="1" customWidth="1"/>
    <col min="4603" max="4603" width="15.140625" style="1" customWidth="1"/>
    <col min="4604" max="4604" width="10.28515625" style="1" customWidth="1"/>
    <col min="4605" max="4605" width="15.42578125" style="1" customWidth="1"/>
    <col min="4606" max="4606" width="13.140625" style="1" customWidth="1"/>
    <col min="4607" max="4609" width="9.140625" style="1" customWidth="1"/>
    <col min="4610" max="4855" width="9.140625" style="1"/>
    <col min="4856" max="4856" width="30.7109375" style="1" customWidth="1"/>
    <col min="4857" max="4857" width="8.140625" style="1" customWidth="1"/>
    <col min="4858" max="4858" width="10.28515625" style="1" customWidth="1"/>
    <col min="4859" max="4859" width="15.140625" style="1" customWidth="1"/>
    <col min="4860" max="4860" width="10.28515625" style="1" customWidth="1"/>
    <col min="4861" max="4861" width="15.42578125" style="1" customWidth="1"/>
    <col min="4862" max="4862" width="13.140625" style="1" customWidth="1"/>
    <col min="4863" max="4865" width="9.140625" style="1" customWidth="1"/>
    <col min="4866" max="5111" width="9.140625" style="1"/>
    <col min="5112" max="5112" width="30.7109375" style="1" customWidth="1"/>
    <col min="5113" max="5113" width="8.140625" style="1" customWidth="1"/>
    <col min="5114" max="5114" width="10.28515625" style="1" customWidth="1"/>
    <col min="5115" max="5115" width="15.140625" style="1" customWidth="1"/>
    <col min="5116" max="5116" width="10.28515625" style="1" customWidth="1"/>
    <col min="5117" max="5117" width="15.42578125" style="1" customWidth="1"/>
    <col min="5118" max="5118" width="13.140625" style="1" customWidth="1"/>
    <col min="5119" max="5121" width="9.140625" style="1" customWidth="1"/>
    <col min="5122" max="5367" width="9.140625" style="1"/>
    <col min="5368" max="5368" width="30.7109375" style="1" customWidth="1"/>
    <col min="5369" max="5369" width="8.140625" style="1" customWidth="1"/>
    <col min="5370" max="5370" width="10.28515625" style="1" customWidth="1"/>
    <col min="5371" max="5371" width="15.140625" style="1" customWidth="1"/>
    <col min="5372" max="5372" width="10.28515625" style="1" customWidth="1"/>
    <col min="5373" max="5373" width="15.42578125" style="1" customWidth="1"/>
    <col min="5374" max="5374" width="13.140625" style="1" customWidth="1"/>
    <col min="5375" max="5377" width="9.140625" style="1" customWidth="1"/>
    <col min="5378" max="5623" width="9.140625" style="1"/>
    <col min="5624" max="5624" width="30.7109375" style="1" customWidth="1"/>
    <col min="5625" max="5625" width="8.140625" style="1" customWidth="1"/>
    <col min="5626" max="5626" width="10.28515625" style="1" customWidth="1"/>
    <col min="5627" max="5627" width="15.140625" style="1" customWidth="1"/>
    <col min="5628" max="5628" width="10.28515625" style="1" customWidth="1"/>
    <col min="5629" max="5629" width="15.42578125" style="1" customWidth="1"/>
    <col min="5630" max="5630" width="13.140625" style="1" customWidth="1"/>
    <col min="5631" max="5633" width="9.140625" style="1" customWidth="1"/>
    <col min="5634" max="5879" width="9.140625" style="1"/>
    <col min="5880" max="5880" width="30.7109375" style="1" customWidth="1"/>
    <col min="5881" max="5881" width="8.140625" style="1" customWidth="1"/>
    <col min="5882" max="5882" width="10.28515625" style="1" customWidth="1"/>
    <col min="5883" max="5883" width="15.140625" style="1" customWidth="1"/>
    <col min="5884" max="5884" width="10.28515625" style="1" customWidth="1"/>
    <col min="5885" max="5885" width="15.42578125" style="1" customWidth="1"/>
    <col min="5886" max="5886" width="13.140625" style="1" customWidth="1"/>
    <col min="5887" max="5889" width="9.140625" style="1" customWidth="1"/>
    <col min="5890" max="6135" width="9.140625" style="1"/>
    <col min="6136" max="6136" width="30.7109375" style="1" customWidth="1"/>
    <col min="6137" max="6137" width="8.140625" style="1" customWidth="1"/>
    <col min="6138" max="6138" width="10.28515625" style="1" customWidth="1"/>
    <col min="6139" max="6139" width="15.140625" style="1" customWidth="1"/>
    <col min="6140" max="6140" width="10.28515625" style="1" customWidth="1"/>
    <col min="6141" max="6141" width="15.42578125" style="1" customWidth="1"/>
    <col min="6142" max="6142" width="13.140625" style="1" customWidth="1"/>
    <col min="6143" max="6145" width="9.140625" style="1" customWidth="1"/>
    <col min="6146" max="6391" width="9.140625" style="1"/>
    <col min="6392" max="6392" width="30.7109375" style="1" customWidth="1"/>
    <col min="6393" max="6393" width="8.140625" style="1" customWidth="1"/>
    <col min="6394" max="6394" width="10.28515625" style="1" customWidth="1"/>
    <col min="6395" max="6395" width="15.140625" style="1" customWidth="1"/>
    <col min="6396" max="6396" width="10.28515625" style="1" customWidth="1"/>
    <col min="6397" max="6397" width="15.42578125" style="1" customWidth="1"/>
    <col min="6398" max="6398" width="13.140625" style="1" customWidth="1"/>
    <col min="6399" max="6401" width="9.140625" style="1" customWidth="1"/>
    <col min="6402" max="6647" width="9.140625" style="1"/>
    <col min="6648" max="6648" width="30.7109375" style="1" customWidth="1"/>
    <col min="6649" max="6649" width="8.140625" style="1" customWidth="1"/>
    <col min="6650" max="6650" width="10.28515625" style="1" customWidth="1"/>
    <col min="6651" max="6651" width="15.140625" style="1" customWidth="1"/>
    <col min="6652" max="6652" width="10.28515625" style="1" customWidth="1"/>
    <col min="6653" max="6653" width="15.42578125" style="1" customWidth="1"/>
    <col min="6654" max="6654" width="13.140625" style="1" customWidth="1"/>
    <col min="6655" max="6657" width="9.140625" style="1" customWidth="1"/>
    <col min="6658" max="6903" width="9.140625" style="1"/>
    <col min="6904" max="6904" width="30.7109375" style="1" customWidth="1"/>
    <col min="6905" max="6905" width="8.140625" style="1" customWidth="1"/>
    <col min="6906" max="6906" width="10.28515625" style="1" customWidth="1"/>
    <col min="6907" max="6907" width="15.140625" style="1" customWidth="1"/>
    <col min="6908" max="6908" width="10.28515625" style="1" customWidth="1"/>
    <col min="6909" max="6909" width="15.42578125" style="1" customWidth="1"/>
    <col min="6910" max="6910" width="13.140625" style="1" customWidth="1"/>
    <col min="6911" max="6913" width="9.140625" style="1" customWidth="1"/>
    <col min="6914" max="7159" width="9.140625" style="1"/>
    <col min="7160" max="7160" width="30.7109375" style="1" customWidth="1"/>
    <col min="7161" max="7161" width="8.140625" style="1" customWidth="1"/>
    <col min="7162" max="7162" width="10.28515625" style="1" customWidth="1"/>
    <col min="7163" max="7163" width="15.140625" style="1" customWidth="1"/>
    <col min="7164" max="7164" width="10.28515625" style="1" customWidth="1"/>
    <col min="7165" max="7165" width="15.42578125" style="1" customWidth="1"/>
    <col min="7166" max="7166" width="13.140625" style="1" customWidth="1"/>
    <col min="7167" max="7169" width="9.140625" style="1" customWidth="1"/>
    <col min="7170" max="7415" width="9.140625" style="1"/>
    <col min="7416" max="7416" width="30.7109375" style="1" customWidth="1"/>
    <col min="7417" max="7417" width="8.140625" style="1" customWidth="1"/>
    <col min="7418" max="7418" width="10.28515625" style="1" customWidth="1"/>
    <col min="7419" max="7419" width="15.140625" style="1" customWidth="1"/>
    <col min="7420" max="7420" width="10.28515625" style="1" customWidth="1"/>
    <col min="7421" max="7421" width="15.42578125" style="1" customWidth="1"/>
    <col min="7422" max="7422" width="13.140625" style="1" customWidth="1"/>
    <col min="7423" max="7425" width="9.140625" style="1" customWidth="1"/>
    <col min="7426" max="7671" width="9.140625" style="1"/>
    <col min="7672" max="7672" width="30.7109375" style="1" customWidth="1"/>
    <col min="7673" max="7673" width="8.140625" style="1" customWidth="1"/>
    <col min="7674" max="7674" width="10.28515625" style="1" customWidth="1"/>
    <col min="7675" max="7675" width="15.140625" style="1" customWidth="1"/>
    <col min="7676" max="7676" width="10.28515625" style="1" customWidth="1"/>
    <col min="7677" max="7677" width="15.42578125" style="1" customWidth="1"/>
    <col min="7678" max="7678" width="13.140625" style="1" customWidth="1"/>
    <col min="7679" max="7681" width="9.140625" style="1" customWidth="1"/>
    <col min="7682" max="7927" width="9.140625" style="1"/>
    <col min="7928" max="7928" width="30.7109375" style="1" customWidth="1"/>
    <col min="7929" max="7929" width="8.140625" style="1" customWidth="1"/>
    <col min="7930" max="7930" width="10.28515625" style="1" customWidth="1"/>
    <col min="7931" max="7931" width="15.140625" style="1" customWidth="1"/>
    <col min="7932" max="7932" width="10.28515625" style="1" customWidth="1"/>
    <col min="7933" max="7933" width="15.42578125" style="1" customWidth="1"/>
    <col min="7934" max="7934" width="13.140625" style="1" customWidth="1"/>
    <col min="7935" max="7937" width="9.140625" style="1" customWidth="1"/>
    <col min="7938" max="8183" width="9.140625" style="1"/>
    <col min="8184" max="8184" width="30.7109375" style="1" customWidth="1"/>
    <col min="8185" max="8185" width="8.140625" style="1" customWidth="1"/>
    <col min="8186" max="8186" width="10.28515625" style="1" customWidth="1"/>
    <col min="8187" max="8187" width="15.140625" style="1" customWidth="1"/>
    <col min="8188" max="8188" width="10.28515625" style="1" customWidth="1"/>
    <col min="8189" max="8189" width="15.42578125" style="1" customWidth="1"/>
    <col min="8190" max="8190" width="13.140625" style="1" customWidth="1"/>
    <col min="8191" max="8193" width="9.140625" style="1" customWidth="1"/>
    <col min="8194" max="8439" width="9.140625" style="1"/>
    <col min="8440" max="8440" width="30.7109375" style="1" customWidth="1"/>
    <col min="8441" max="8441" width="8.140625" style="1" customWidth="1"/>
    <col min="8442" max="8442" width="10.28515625" style="1" customWidth="1"/>
    <col min="8443" max="8443" width="15.140625" style="1" customWidth="1"/>
    <col min="8444" max="8444" width="10.28515625" style="1" customWidth="1"/>
    <col min="8445" max="8445" width="15.42578125" style="1" customWidth="1"/>
    <col min="8446" max="8446" width="13.140625" style="1" customWidth="1"/>
    <col min="8447" max="8449" width="9.140625" style="1" customWidth="1"/>
    <col min="8450" max="8695" width="9.140625" style="1"/>
    <col min="8696" max="8696" width="30.7109375" style="1" customWidth="1"/>
    <col min="8697" max="8697" width="8.140625" style="1" customWidth="1"/>
    <col min="8698" max="8698" width="10.28515625" style="1" customWidth="1"/>
    <col min="8699" max="8699" width="15.140625" style="1" customWidth="1"/>
    <col min="8700" max="8700" width="10.28515625" style="1" customWidth="1"/>
    <col min="8701" max="8701" width="15.42578125" style="1" customWidth="1"/>
    <col min="8702" max="8702" width="13.140625" style="1" customWidth="1"/>
    <col min="8703" max="8705" width="9.140625" style="1" customWidth="1"/>
    <col min="8706" max="8951" width="9.140625" style="1"/>
    <col min="8952" max="8952" width="30.7109375" style="1" customWidth="1"/>
    <col min="8953" max="8953" width="8.140625" style="1" customWidth="1"/>
    <col min="8954" max="8954" width="10.28515625" style="1" customWidth="1"/>
    <col min="8955" max="8955" width="15.140625" style="1" customWidth="1"/>
    <col min="8956" max="8956" width="10.28515625" style="1" customWidth="1"/>
    <col min="8957" max="8957" width="15.42578125" style="1" customWidth="1"/>
    <col min="8958" max="8958" width="13.140625" style="1" customWidth="1"/>
    <col min="8959" max="8961" width="9.140625" style="1" customWidth="1"/>
    <col min="8962" max="9207" width="9.140625" style="1"/>
    <col min="9208" max="9208" width="30.7109375" style="1" customWidth="1"/>
    <col min="9209" max="9209" width="8.140625" style="1" customWidth="1"/>
    <col min="9210" max="9210" width="10.28515625" style="1" customWidth="1"/>
    <col min="9211" max="9211" width="15.140625" style="1" customWidth="1"/>
    <col min="9212" max="9212" width="10.28515625" style="1" customWidth="1"/>
    <col min="9213" max="9213" width="15.42578125" style="1" customWidth="1"/>
    <col min="9214" max="9214" width="13.140625" style="1" customWidth="1"/>
    <col min="9215" max="9217" width="9.140625" style="1" customWidth="1"/>
    <col min="9218" max="9463" width="9.140625" style="1"/>
    <col min="9464" max="9464" width="30.7109375" style="1" customWidth="1"/>
    <col min="9465" max="9465" width="8.140625" style="1" customWidth="1"/>
    <col min="9466" max="9466" width="10.28515625" style="1" customWidth="1"/>
    <col min="9467" max="9467" width="15.140625" style="1" customWidth="1"/>
    <col min="9468" max="9468" width="10.28515625" style="1" customWidth="1"/>
    <col min="9469" max="9469" width="15.42578125" style="1" customWidth="1"/>
    <col min="9470" max="9470" width="13.140625" style="1" customWidth="1"/>
    <col min="9471" max="9473" width="9.140625" style="1" customWidth="1"/>
    <col min="9474" max="9719" width="9.140625" style="1"/>
    <col min="9720" max="9720" width="30.7109375" style="1" customWidth="1"/>
    <col min="9721" max="9721" width="8.140625" style="1" customWidth="1"/>
    <col min="9722" max="9722" width="10.28515625" style="1" customWidth="1"/>
    <col min="9723" max="9723" width="15.140625" style="1" customWidth="1"/>
    <col min="9724" max="9724" width="10.28515625" style="1" customWidth="1"/>
    <col min="9725" max="9725" width="15.42578125" style="1" customWidth="1"/>
    <col min="9726" max="9726" width="13.140625" style="1" customWidth="1"/>
    <col min="9727" max="9729" width="9.140625" style="1" customWidth="1"/>
    <col min="9730" max="9975" width="9.140625" style="1"/>
    <col min="9976" max="9976" width="30.7109375" style="1" customWidth="1"/>
    <col min="9977" max="9977" width="8.140625" style="1" customWidth="1"/>
    <col min="9978" max="9978" width="10.28515625" style="1" customWidth="1"/>
    <col min="9979" max="9979" width="15.140625" style="1" customWidth="1"/>
    <col min="9980" max="9980" width="10.28515625" style="1" customWidth="1"/>
    <col min="9981" max="9981" width="15.42578125" style="1" customWidth="1"/>
    <col min="9982" max="9982" width="13.140625" style="1" customWidth="1"/>
    <col min="9983" max="9985" width="9.140625" style="1" customWidth="1"/>
    <col min="9986" max="10231" width="9.140625" style="1"/>
    <col min="10232" max="10232" width="30.7109375" style="1" customWidth="1"/>
    <col min="10233" max="10233" width="8.140625" style="1" customWidth="1"/>
    <col min="10234" max="10234" width="10.28515625" style="1" customWidth="1"/>
    <col min="10235" max="10235" width="15.140625" style="1" customWidth="1"/>
    <col min="10236" max="10236" width="10.28515625" style="1" customWidth="1"/>
    <col min="10237" max="10237" width="15.42578125" style="1" customWidth="1"/>
    <col min="10238" max="10238" width="13.140625" style="1" customWidth="1"/>
    <col min="10239" max="10241" width="9.140625" style="1" customWidth="1"/>
    <col min="10242" max="10487" width="9.140625" style="1"/>
    <col min="10488" max="10488" width="30.7109375" style="1" customWidth="1"/>
    <col min="10489" max="10489" width="8.140625" style="1" customWidth="1"/>
    <col min="10490" max="10490" width="10.28515625" style="1" customWidth="1"/>
    <col min="10491" max="10491" width="15.140625" style="1" customWidth="1"/>
    <col min="10492" max="10492" width="10.28515625" style="1" customWidth="1"/>
    <col min="10493" max="10493" width="15.42578125" style="1" customWidth="1"/>
    <col min="10494" max="10494" width="13.140625" style="1" customWidth="1"/>
    <col min="10495" max="10497" width="9.140625" style="1" customWidth="1"/>
    <col min="10498" max="10743" width="9.140625" style="1"/>
    <col min="10744" max="10744" width="30.7109375" style="1" customWidth="1"/>
    <col min="10745" max="10745" width="8.140625" style="1" customWidth="1"/>
    <col min="10746" max="10746" width="10.28515625" style="1" customWidth="1"/>
    <col min="10747" max="10747" width="15.140625" style="1" customWidth="1"/>
    <col min="10748" max="10748" width="10.28515625" style="1" customWidth="1"/>
    <col min="10749" max="10749" width="15.42578125" style="1" customWidth="1"/>
    <col min="10750" max="10750" width="13.140625" style="1" customWidth="1"/>
    <col min="10751" max="10753" width="9.140625" style="1" customWidth="1"/>
    <col min="10754" max="10999" width="9.140625" style="1"/>
    <col min="11000" max="11000" width="30.7109375" style="1" customWidth="1"/>
    <col min="11001" max="11001" width="8.140625" style="1" customWidth="1"/>
    <col min="11002" max="11002" width="10.28515625" style="1" customWidth="1"/>
    <col min="11003" max="11003" width="15.140625" style="1" customWidth="1"/>
    <col min="11004" max="11004" width="10.28515625" style="1" customWidth="1"/>
    <col min="11005" max="11005" width="15.42578125" style="1" customWidth="1"/>
    <col min="11006" max="11006" width="13.140625" style="1" customWidth="1"/>
    <col min="11007" max="11009" width="9.140625" style="1" customWidth="1"/>
    <col min="11010" max="11255" width="9.140625" style="1"/>
    <col min="11256" max="11256" width="30.7109375" style="1" customWidth="1"/>
    <col min="11257" max="11257" width="8.140625" style="1" customWidth="1"/>
    <col min="11258" max="11258" width="10.28515625" style="1" customWidth="1"/>
    <col min="11259" max="11259" width="15.140625" style="1" customWidth="1"/>
    <col min="11260" max="11260" width="10.28515625" style="1" customWidth="1"/>
    <col min="11261" max="11261" width="15.42578125" style="1" customWidth="1"/>
    <col min="11262" max="11262" width="13.140625" style="1" customWidth="1"/>
    <col min="11263" max="11265" width="9.140625" style="1" customWidth="1"/>
    <col min="11266" max="11511" width="9.140625" style="1"/>
    <col min="11512" max="11512" width="30.7109375" style="1" customWidth="1"/>
    <col min="11513" max="11513" width="8.140625" style="1" customWidth="1"/>
    <col min="11514" max="11514" width="10.28515625" style="1" customWidth="1"/>
    <col min="11515" max="11515" width="15.140625" style="1" customWidth="1"/>
    <col min="11516" max="11516" width="10.28515625" style="1" customWidth="1"/>
    <col min="11517" max="11517" width="15.42578125" style="1" customWidth="1"/>
    <col min="11518" max="11518" width="13.140625" style="1" customWidth="1"/>
    <col min="11519" max="11521" width="9.140625" style="1" customWidth="1"/>
    <col min="11522" max="11767" width="9.140625" style="1"/>
    <col min="11768" max="11768" width="30.7109375" style="1" customWidth="1"/>
    <col min="11769" max="11769" width="8.140625" style="1" customWidth="1"/>
    <col min="11770" max="11770" width="10.28515625" style="1" customWidth="1"/>
    <col min="11771" max="11771" width="15.140625" style="1" customWidth="1"/>
    <col min="11772" max="11772" width="10.28515625" style="1" customWidth="1"/>
    <col min="11773" max="11773" width="15.42578125" style="1" customWidth="1"/>
    <col min="11774" max="11774" width="13.140625" style="1" customWidth="1"/>
    <col min="11775" max="11777" width="9.140625" style="1" customWidth="1"/>
    <col min="11778" max="12023" width="9.140625" style="1"/>
    <col min="12024" max="12024" width="30.7109375" style="1" customWidth="1"/>
    <col min="12025" max="12025" width="8.140625" style="1" customWidth="1"/>
    <col min="12026" max="12026" width="10.28515625" style="1" customWidth="1"/>
    <col min="12027" max="12027" width="15.140625" style="1" customWidth="1"/>
    <col min="12028" max="12028" width="10.28515625" style="1" customWidth="1"/>
    <col min="12029" max="12029" width="15.42578125" style="1" customWidth="1"/>
    <col min="12030" max="12030" width="13.140625" style="1" customWidth="1"/>
    <col min="12031" max="12033" width="9.140625" style="1" customWidth="1"/>
    <col min="12034" max="12279" width="9.140625" style="1"/>
    <col min="12280" max="12280" width="30.7109375" style="1" customWidth="1"/>
    <col min="12281" max="12281" width="8.140625" style="1" customWidth="1"/>
    <col min="12282" max="12282" width="10.28515625" style="1" customWidth="1"/>
    <col min="12283" max="12283" width="15.140625" style="1" customWidth="1"/>
    <col min="12284" max="12284" width="10.28515625" style="1" customWidth="1"/>
    <col min="12285" max="12285" width="15.42578125" style="1" customWidth="1"/>
    <col min="12286" max="12286" width="13.140625" style="1" customWidth="1"/>
    <col min="12287" max="12289" width="9.140625" style="1" customWidth="1"/>
    <col min="12290" max="12535" width="9.140625" style="1"/>
    <col min="12536" max="12536" width="30.7109375" style="1" customWidth="1"/>
    <col min="12537" max="12537" width="8.140625" style="1" customWidth="1"/>
    <col min="12538" max="12538" width="10.28515625" style="1" customWidth="1"/>
    <col min="12539" max="12539" width="15.140625" style="1" customWidth="1"/>
    <col min="12540" max="12540" width="10.28515625" style="1" customWidth="1"/>
    <col min="12541" max="12541" width="15.42578125" style="1" customWidth="1"/>
    <col min="12542" max="12542" width="13.140625" style="1" customWidth="1"/>
    <col min="12543" max="12545" width="9.140625" style="1" customWidth="1"/>
    <col min="12546" max="12791" width="9.140625" style="1"/>
    <col min="12792" max="12792" width="30.7109375" style="1" customWidth="1"/>
    <col min="12793" max="12793" width="8.140625" style="1" customWidth="1"/>
    <col min="12794" max="12794" width="10.28515625" style="1" customWidth="1"/>
    <col min="12795" max="12795" width="15.140625" style="1" customWidth="1"/>
    <col min="12796" max="12796" width="10.28515625" style="1" customWidth="1"/>
    <col min="12797" max="12797" width="15.42578125" style="1" customWidth="1"/>
    <col min="12798" max="12798" width="13.140625" style="1" customWidth="1"/>
    <col min="12799" max="12801" width="9.140625" style="1" customWidth="1"/>
    <col min="12802" max="13047" width="9.140625" style="1"/>
    <col min="13048" max="13048" width="30.7109375" style="1" customWidth="1"/>
    <col min="13049" max="13049" width="8.140625" style="1" customWidth="1"/>
    <col min="13050" max="13050" width="10.28515625" style="1" customWidth="1"/>
    <col min="13051" max="13051" width="15.140625" style="1" customWidth="1"/>
    <col min="13052" max="13052" width="10.28515625" style="1" customWidth="1"/>
    <col min="13053" max="13053" width="15.42578125" style="1" customWidth="1"/>
    <col min="13054" max="13054" width="13.140625" style="1" customWidth="1"/>
    <col min="13055" max="13057" width="9.140625" style="1" customWidth="1"/>
    <col min="13058" max="13303" width="9.140625" style="1"/>
    <col min="13304" max="13304" width="30.7109375" style="1" customWidth="1"/>
    <col min="13305" max="13305" width="8.140625" style="1" customWidth="1"/>
    <col min="13306" max="13306" width="10.28515625" style="1" customWidth="1"/>
    <col min="13307" max="13307" width="15.140625" style="1" customWidth="1"/>
    <col min="13308" max="13308" width="10.28515625" style="1" customWidth="1"/>
    <col min="13309" max="13309" width="15.42578125" style="1" customWidth="1"/>
    <col min="13310" max="13310" width="13.140625" style="1" customWidth="1"/>
    <col min="13311" max="13313" width="9.140625" style="1" customWidth="1"/>
    <col min="13314" max="13559" width="9.140625" style="1"/>
    <col min="13560" max="13560" width="30.7109375" style="1" customWidth="1"/>
    <col min="13561" max="13561" width="8.140625" style="1" customWidth="1"/>
    <col min="13562" max="13562" width="10.28515625" style="1" customWidth="1"/>
    <col min="13563" max="13563" width="15.140625" style="1" customWidth="1"/>
    <col min="13564" max="13564" width="10.28515625" style="1" customWidth="1"/>
    <col min="13565" max="13565" width="15.42578125" style="1" customWidth="1"/>
    <col min="13566" max="13566" width="13.140625" style="1" customWidth="1"/>
    <col min="13567" max="13569" width="9.140625" style="1" customWidth="1"/>
    <col min="13570" max="13815" width="9.140625" style="1"/>
    <col min="13816" max="13816" width="30.7109375" style="1" customWidth="1"/>
    <col min="13817" max="13817" width="8.140625" style="1" customWidth="1"/>
    <col min="13818" max="13818" width="10.28515625" style="1" customWidth="1"/>
    <col min="13819" max="13819" width="15.140625" style="1" customWidth="1"/>
    <col min="13820" max="13820" width="10.28515625" style="1" customWidth="1"/>
    <col min="13821" max="13821" width="15.42578125" style="1" customWidth="1"/>
    <col min="13822" max="13822" width="13.140625" style="1" customWidth="1"/>
    <col min="13823" max="13825" width="9.140625" style="1" customWidth="1"/>
    <col min="13826" max="14071" width="9.140625" style="1"/>
    <col min="14072" max="14072" width="30.7109375" style="1" customWidth="1"/>
    <col min="14073" max="14073" width="8.140625" style="1" customWidth="1"/>
    <col min="14074" max="14074" width="10.28515625" style="1" customWidth="1"/>
    <col min="14075" max="14075" width="15.140625" style="1" customWidth="1"/>
    <col min="14076" max="14076" width="10.28515625" style="1" customWidth="1"/>
    <col min="14077" max="14077" width="15.42578125" style="1" customWidth="1"/>
    <col min="14078" max="14078" width="13.140625" style="1" customWidth="1"/>
    <col min="14079" max="14081" width="9.140625" style="1" customWidth="1"/>
    <col min="14082" max="14327" width="9.140625" style="1"/>
    <col min="14328" max="14328" width="30.7109375" style="1" customWidth="1"/>
    <col min="14329" max="14329" width="8.140625" style="1" customWidth="1"/>
    <col min="14330" max="14330" width="10.28515625" style="1" customWidth="1"/>
    <col min="14331" max="14331" width="15.140625" style="1" customWidth="1"/>
    <col min="14332" max="14332" width="10.28515625" style="1" customWidth="1"/>
    <col min="14333" max="14333" width="15.42578125" style="1" customWidth="1"/>
    <col min="14334" max="14334" width="13.140625" style="1" customWidth="1"/>
    <col min="14335" max="14337" width="9.140625" style="1" customWidth="1"/>
    <col min="14338" max="14583" width="9.140625" style="1"/>
    <col min="14584" max="14584" width="30.7109375" style="1" customWidth="1"/>
    <col min="14585" max="14585" width="8.140625" style="1" customWidth="1"/>
    <col min="14586" max="14586" width="10.28515625" style="1" customWidth="1"/>
    <col min="14587" max="14587" width="15.140625" style="1" customWidth="1"/>
    <col min="14588" max="14588" width="10.28515625" style="1" customWidth="1"/>
    <col min="14589" max="14589" width="15.42578125" style="1" customWidth="1"/>
    <col min="14590" max="14590" width="13.140625" style="1" customWidth="1"/>
    <col min="14591" max="14593" width="9.140625" style="1" customWidth="1"/>
    <col min="14594" max="14839" width="9.140625" style="1"/>
    <col min="14840" max="14840" width="30.7109375" style="1" customWidth="1"/>
    <col min="14841" max="14841" width="8.140625" style="1" customWidth="1"/>
    <col min="14842" max="14842" width="10.28515625" style="1" customWidth="1"/>
    <col min="14843" max="14843" width="15.140625" style="1" customWidth="1"/>
    <col min="14844" max="14844" width="10.28515625" style="1" customWidth="1"/>
    <col min="14845" max="14845" width="15.42578125" style="1" customWidth="1"/>
    <col min="14846" max="14846" width="13.140625" style="1" customWidth="1"/>
    <col min="14847" max="14849" width="9.140625" style="1" customWidth="1"/>
    <col min="14850" max="15095" width="9.140625" style="1"/>
    <col min="15096" max="15096" width="30.7109375" style="1" customWidth="1"/>
    <col min="15097" max="15097" width="8.140625" style="1" customWidth="1"/>
    <col min="15098" max="15098" width="10.28515625" style="1" customWidth="1"/>
    <col min="15099" max="15099" width="15.140625" style="1" customWidth="1"/>
    <col min="15100" max="15100" width="10.28515625" style="1" customWidth="1"/>
    <col min="15101" max="15101" width="15.42578125" style="1" customWidth="1"/>
    <col min="15102" max="15102" width="13.140625" style="1" customWidth="1"/>
    <col min="15103" max="15105" width="9.140625" style="1" customWidth="1"/>
    <col min="15106" max="15351" width="9.140625" style="1"/>
    <col min="15352" max="15352" width="30.7109375" style="1" customWidth="1"/>
    <col min="15353" max="15353" width="8.140625" style="1" customWidth="1"/>
    <col min="15354" max="15354" width="10.28515625" style="1" customWidth="1"/>
    <col min="15355" max="15355" width="15.140625" style="1" customWidth="1"/>
    <col min="15356" max="15356" width="10.28515625" style="1" customWidth="1"/>
    <col min="15357" max="15357" width="15.42578125" style="1" customWidth="1"/>
    <col min="15358" max="15358" width="13.140625" style="1" customWidth="1"/>
    <col min="15359" max="15361" width="9.140625" style="1" customWidth="1"/>
    <col min="15362" max="15607" width="9.140625" style="1"/>
    <col min="15608" max="15608" width="30.7109375" style="1" customWidth="1"/>
    <col min="15609" max="15609" width="8.140625" style="1" customWidth="1"/>
    <col min="15610" max="15610" width="10.28515625" style="1" customWidth="1"/>
    <col min="15611" max="15611" width="15.140625" style="1" customWidth="1"/>
    <col min="15612" max="15612" width="10.28515625" style="1" customWidth="1"/>
    <col min="15613" max="15613" width="15.42578125" style="1" customWidth="1"/>
    <col min="15614" max="15614" width="13.140625" style="1" customWidth="1"/>
    <col min="15615" max="15617" width="9.140625" style="1" customWidth="1"/>
    <col min="15618" max="15863" width="9.140625" style="1"/>
    <col min="15864" max="15864" width="30.7109375" style="1" customWidth="1"/>
    <col min="15865" max="15865" width="8.140625" style="1" customWidth="1"/>
    <col min="15866" max="15866" width="10.28515625" style="1" customWidth="1"/>
    <col min="15867" max="15867" width="15.140625" style="1" customWidth="1"/>
    <col min="15868" max="15868" width="10.28515625" style="1" customWidth="1"/>
    <col min="15869" max="15869" width="15.42578125" style="1" customWidth="1"/>
    <col min="15870" max="15870" width="13.140625" style="1" customWidth="1"/>
    <col min="15871" max="15873" width="9.140625" style="1" customWidth="1"/>
    <col min="15874" max="16119" width="9.140625" style="1"/>
    <col min="16120" max="16120" width="30.7109375" style="1" customWidth="1"/>
    <col min="16121" max="16121" width="8.140625" style="1" customWidth="1"/>
    <col min="16122" max="16122" width="10.28515625" style="1" customWidth="1"/>
    <col min="16123" max="16123" width="15.140625" style="1" customWidth="1"/>
    <col min="16124" max="16124" width="10.28515625" style="1" customWidth="1"/>
    <col min="16125" max="16125" width="15.42578125" style="1" customWidth="1"/>
    <col min="16126" max="16126" width="13.140625" style="1" customWidth="1"/>
    <col min="16127" max="16129" width="9.140625" style="1" customWidth="1"/>
    <col min="16130" max="16384" width="9.140625" style="1"/>
  </cols>
  <sheetData>
    <row r="1" spans="1:7" ht="15" customHeight="1" x14ac:dyDescent="0.2">
      <c r="D1" s="41" t="s">
        <v>361</v>
      </c>
      <c r="E1" s="41"/>
      <c r="F1" s="41"/>
    </row>
    <row r="2" spans="1:7" ht="51.75" customHeight="1" x14ac:dyDescent="0.2">
      <c r="D2" s="42" t="s">
        <v>342</v>
      </c>
      <c r="E2" s="42"/>
      <c r="F2" s="42"/>
    </row>
    <row r="3" spans="1:7" x14ac:dyDescent="0.2">
      <c r="D3" s="41" t="s">
        <v>355</v>
      </c>
      <c r="E3" s="41"/>
      <c r="F3" s="41"/>
    </row>
    <row r="4" spans="1:7" x14ac:dyDescent="0.2">
      <c r="F4" s="1"/>
    </row>
    <row r="5" spans="1:7" ht="15.75" customHeight="1" x14ac:dyDescent="0.2">
      <c r="A5" s="43" t="s">
        <v>341</v>
      </c>
      <c r="B5" s="43"/>
      <c r="C5" s="43"/>
      <c r="D5" s="43"/>
      <c r="E5" s="43"/>
      <c r="F5" s="43"/>
      <c r="G5" s="40"/>
    </row>
    <row r="6" spans="1:7" ht="30" customHeight="1" x14ac:dyDescent="0.2">
      <c r="A6" s="44" t="s">
        <v>356</v>
      </c>
      <c r="B6" s="44"/>
      <c r="C6" s="44"/>
      <c r="D6" s="44"/>
      <c r="E6" s="44"/>
      <c r="F6" s="44"/>
      <c r="G6" s="40"/>
    </row>
    <row r="7" spans="1:7" x14ac:dyDescent="0.2">
      <c r="F7" s="1"/>
      <c r="G7" s="40"/>
    </row>
    <row r="8" spans="1:7" x14ac:dyDescent="0.2">
      <c r="F8" s="3" t="s">
        <v>343</v>
      </c>
      <c r="G8" s="40"/>
    </row>
    <row r="9" spans="1:7" x14ac:dyDescent="0.2">
      <c r="A9" s="4" t="s">
        <v>344</v>
      </c>
      <c r="B9" s="5" t="s">
        <v>90</v>
      </c>
      <c r="C9" s="6" t="s">
        <v>357</v>
      </c>
      <c r="D9" s="6" t="s">
        <v>89</v>
      </c>
      <c r="E9" s="6" t="s">
        <v>24</v>
      </c>
      <c r="F9" s="7" t="s">
        <v>345</v>
      </c>
      <c r="G9" s="40"/>
    </row>
    <row r="10" spans="1:7" outlineLevel="3" x14ac:dyDescent="0.2">
      <c r="A10" s="8" t="s">
        <v>102</v>
      </c>
      <c r="B10" s="9" t="s">
        <v>105</v>
      </c>
      <c r="C10" s="9"/>
      <c r="D10" s="9"/>
      <c r="E10" s="9"/>
      <c r="F10" s="10">
        <f>F11+F248+F90+F146+F152+F188+F204+F212+F242</f>
        <v>188957600.81</v>
      </c>
    </row>
    <row r="11" spans="1:7" outlineLevel="3" x14ac:dyDescent="0.2">
      <c r="A11" s="11" t="s">
        <v>91</v>
      </c>
      <c r="B11" s="4" t="s">
        <v>105</v>
      </c>
      <c r="C11" s="4" t="s">
        <v>92</v>
      </c>
      <c r="D11" s="4"/>
      <c r="E11" s="4"/>
      <c r="F11" s="14">
        <f>F12+F17+F23+F68+F73+F47</f>
        <v>60704110.060000002</v>
      </c>
    </row>
    <row r="12" spans="1:7" s="33" customFormat="1" ht="25.5" x14ac:dyDescent="0.2">
      <c r="A12" s="11" t="s">
        <v>25</v>
      </c>
      <c r="B12" s="13" t="s">
        <v>105</v>
      </c>
      <c r="C12" s="13" t="s">
        <v>299</v>
      </c>
      <c r="D12" s="13"/>
      <c r="E12" s="13"/>
      <c r="F12" s="14">
        <f>F13</f>
        <v>3030446.68</v>
      </c>
    </row>
    <row r="13" spans="1:7" s="33" customFormat="1" x14ac:dyDescent="0.2">
      <c r="A13" s="11" t="s">
        <v>267</v>
      </c>
      <c r="B13" s="13" t="s">
        <v>105</v>
      </c>
      <c r="C13" s="13" t="s">
        <v>299</v>
      </c>
      <c r="D13" s="13" t="s">
        <v>268</v>
      </c>
      <c r="E13" s="13"/>
      <c r="F13" s="14">
        <f>F14</f>
        <v>3030446.68</v>
      </c>
    </row>
    <row r="14" spans="1:7" s="33" customFormat="1" x14ac:dyDescent="0.2">
      <c r="A14" s="11" t="s">
        <v>270</v>
      </c>
      <c r="B14" s="13" t="s">
        <v>105</v>
      </c>
      <c r="C14" s="13" t="s">
        <v>299</v>
      </c>
      <c r="D14" s="13" t="s">
        <v>269</v>
      </c>
      <c r="E14" s="13"/>
      <c r="F14" s="14">
        <f>F15</f>
        <v>3030446.68</v>
      </c>
    </row>
    <row r="15" spans="1:7" s="33" customFormat="1" x14ac:dyDescent="0.2">
      <c r="A15" s="11" t="s">
        <v>300</v>
      </c>
      <c r="B15" s="13" t="s">
        <v>105</v>
      </c>
      <c r="C15" s="13" t="s">
        <v>299</v>
      </c>
      <c r="D15" s="13" t="s">
        <v>301</v>
      </c>
      <c r="E15" s="13"/>
      <c r="F15" s="14">
        <f>F16</f>
        <v>3030446.68</v>
      </c>
    </row>
    <row r="16" spans="1:7" s="33" customFormat="1" ht="51" x14ac:dyDescent="0.2">
      <c r="A16" s="23" t="s">
        <v>93</v>
      </c>
      <c r="B16" s="24" t="s">
        <v>105</v>
      </c>
      <c r="C16" s="13" t="s">
        <v>299</v>
      </c>
      <c r="D16" s="24" t="s">
        <v>301</v>
      </c>
      <c r="E16" s="24" t="s">
        <v>94</v>
      </c>
      <c r="F16" s="21">
        <f>3180446.68-150000</f>
        <v>3030446.68</v>
      </c>
    </row>
    <row r="17" spans="1:6" s="33" customFormat="1" ht="38.25" x14ac:dyDescent="0.2">
      <c r="A17" s="11" t="s">
        <v>26</v>
      </c>
      <c r="B17" s="13" t="s">
        <v>105</v>
      </c>
      <c r="C17" s="13" t="s">
        <v>95</v>
      </c>
      <c r="D17" s="13"/>
      <c r="E17" s="13"/>
      <c r="F17" s="14">
        <f>F18</f>
        <v>1878887.35</v>
      </c>
    </row>
    <row r="18" spans="1:6" s="33" customFormat="1" x14ac:dyDescent="0.2">
      <c r="A18" s="11" t="s">
        <v>267</v>
      </c>
      <c r="B18" s="13" t="s">
        <v>105</v>
      </c>
      <c r="C18" s="13" t="s">
        <v>95</v>
      </c>
      <c r="D18" s="13" t="s">
        <v>268</v>
      </c>
      <c r="E18" s="13"/>
      <c r="F18" s="14">
        <f>F19</f>
        <v>1878887.35</v>
      </c>
    </row>
    <row r="19" spans="1:6" s="33" customFormat="1" x14ac:dyDescent="0.2">
      <c r="A19" s="11" t="s">
        <v>270</v>
      </c>
      <c r="B19" s="13" t="s">
        <v>105</v>
      </c>
      <c r="C19" s="13" t="s">
        <v>95</v>
      </c>
      <c r="D19" s="13" t="s">
        <v>269</v>
      </c>
      <c r="E19" s="13"/>
      <c r="F19" s="14">
        <f>F20</f>
        <v>1878887.35</v>
      </c>
    </row>
    <row r="20" spans="1:6" s="33" customFormat="1" x14ac:dyDescent="0.2">
      <c r="A20" s="11" t="s">
        <v>96</v>
      </c>
      <c r="B20" s="13" t="s">
        <v>105</v>
      </c>
      <c r="C20" s="13" t="s">
        <v>95</v>
      </c>
      <c r="D20" s="13" t="s">
        <v>97</v>
      </c>
      <c r="E20" s="13"/>
      <c r="F20" s="14">
        <f>SUM(F21:F22)</f>
        <v>1878887.35</v>
      </c>
    </row>
    <row r="21" spans="1:6" s="33" customFormat="1" ht="51" x14ac:dyDescent="0.2">
      <c r="A21" s="23" t="s">
        <v>93</v>
      </c>
      <c r="B21" s="24" t="s">
        <v>105</v>
      </c>
      <c r="C21" s="13" t="s">
        <v>95</v>
      </c>
      <c r="D21" s="24" t="s">
        <v>97</v>
      </c>
      <c r="E21" s="24" t="s">
        <v>94</v>
      </c>
      <c r="F21" s="21">
        <f>1890887.35-30000</f>
        <v>1860887.35</v>
      </c>
    </row>
    <row r="22" spans="1:6" s="33" customFormat="1" ht="25.5" x14ac:dyDescent="0.2">
      <c r="A22" s="23" t="s">
        <v>98</v>
      </c>
      <c r="B22" s="24" t="s">
        <v>105</v>
      </c>
      <c r="C22" s="13" t="s">
        <v>95</v>
      </c>
      <c r="D22" s="24" t="s">
        <v>97</v>
      </c>
      <c r="E22" s="24" t="s">
        <v>104</v>
      </c>
      <c r="F22" s="21">
        <v>18000</v>
      </c>
    </row>
    <row r="23" spans="1:6" s="33" customFormat="1" ht="38.25" customHeight="1" outlineLevel="3" x14ac:dyDescent="0.2">
      <c r="A23" s="11" t="s">
        <v>27</v>
      </c>
      <c r="B23" s="13" t="s">
        <v>105</v>
      </c>
      <c r="C23" s="13" t="s">
        <v>99</v>
      </c>
      <c r="D23" s="13"/>
      <c r="E23" s="13"/>
      <c r="F23" s="14">
        <f>F24+F33+F36+F44</f>
        <v>31989011.219999999</v>
      </c>
    </row>
    <row r="24" spans="1:6" s="33" customFormat="1" ht="25.5" outlineLevel="2" x14ac:dyDescent="0.2">
      <c r="A24" s="11" t="s">
        <v>55</v>
      </c>
      <c r="B24" s="13" t="s">
        <v>105</v>
      </c>
      <c r="C24" s="13" t="s">
        <v>99</v>
      </c>
      <c r="D24" s="13" t="s">
        <v>13</v>
      </c>
      <c r="E24" s="13"/>
      <c r="F24" s="14">
        <f>F25+F29</f>
        <v>175000</v>
      </c>
    </row>
    <row r="25" spans="1:6" s="45" customFormat="1" ht="13.5" outlineLevel="2" x14ac:dyDescent="0.25">
      <c r="A25" s="11" t="s">
        <v>271</v>
      </c>
      <c r="B25" s="13" t="s">
        <v>105</v>
      </c>
      <c r="C25" s="13" t="s">
        <v>99</v>
      </c>
      <c r="D25" s="13" t="s">
        <v>273</v>
      </c>
      <c r="E25" s="13"/>
      <c r="F25" s="25">
        <f>F26</f>
        <v>115000</v>
      </c>
    </row>
    <row r="26" spans="1:6" s="33" customFormat="1" ht="40.5" outlineLevel="3" x14ac:dyDescent="0.2">
      <c r="A26" s="26" t="s">
        <v>272</v>
      </c>
      <c r="B26" s="27" t="s">
        <v>105</v>
      </c>
      <c r="C26" s="27" t="s">
        <v>99</v>
      </c>
      <c r="D26" s="27" t="s">
        <v>274</v>
      </c>
      <c r="E26" s="27"/>
      <c r="F26" s="25">
        <f>SUM(F27:F28)</f>
        <v>115000</v>
      </c>
    </row>
    <row r="27" spans="1:6" s="33" customFormat="1" ht="25.5" outlineLevel="3" x14ac:dyDescent="0.2">
      <c r="A27" s="23" t="s">
        <v>98</v>
      </c>
      <c r="B27" s="24" t="s">
        <v>105</v>
      </c>
      <c r="C27" s="24" t="s">
        <v>99</v>
      </c>
      <c r="D27" s="24" t="s">
        <v>274</v>
      </c>
      <c r="E27" s="24" t="s">
        <v>104</v>
      </c>
      <c r="F27" s="21">
        <v>50000</v>
      </c>
    </row>
    <row r="28" spans="1:6" s="33" customFormat="1" x14ac:dyDescent="0.2">
      <c r="A28" s="23" t="s">
        <v>119</v>
      </c>
      <c r="B28" s="24" t="s">
        <v>105</v>
      </c>
      <c r="C28" s="24" t="s">
        <v>99</v>
      </c>
      <c r="D28" s="24" t="s">
        <v>274</v>
      </c>
      <c r="E28" s="24" t="s">
        <v>118</v>
      </c>
      <c r="F28" s="21">
        <v>65000</v>
      </c>
    </row>
    <row r="29" spans="1:6" s="33" customFormat="1" ht="13.5" outlineLevel="2" x14ac:dyDescent="0.2">
      <c r="A29" s="11" t="s">
        <v>54</v>
      </c>
      <c r="B29" s="13" t="s">
        <v>105</v>
      </c>
      <c r="C29" s="13" t="s">
        <v>99</v>
      </c>
      <c r="D29" s="13" t="s">
        <v>275</v>
      </c>
      <c r="E29" s="13"/>
      <c r="F29" s="25">
        <f>F30</f>
        <v>60000</v>
      </c>
    </row>
    <row r="30" spans="1:6" s="33" customFormat="1" ht="27" outlineLevel="2" x14ac:dyDescent="0.2">
      <c r="A30" s="26" t="s">
        <v>84</v>
      </c>
      <c r="B30" s="27" t="s">
        <v>105</v>
      </c>
      <c r="C30" s="27" t="s">
        <v>99</v>
      </c>
      <c r="D30" s="27" t="s">
        <v>276</v>
      </c>
      <c r="E30" s="46"/>
      <c r="F30" s="25">
        <f>SUM(F31:F32)</f>
        <v>60000</v>
      </c>
    </row>
    <row r="31" spans="1:6" s="33" customFormat="1" ht="51" outlineLevel="3" x14ac:dyDescent="0.2">
      <c r="A31" s="23" t="s">
        <v>93</v>
      </c>
      <c r="B31" s="24" t="s">
        <v>105</v>
      </c>
      <c r="C31" s="24" t="s">
        <v>99</v>
      </c>
      <c r="D31" s="24" t="s">
        <v>276</v>
      </c>
      <c r="E31" s="24" t="s">
        <v>94</v>
      </c>
      <c r="F31" s="21">
        <v>56000</v>
      </c>
    </row>
    <row r="32" spans="1:6" s="33" customFormat="1" ht="25.5" outlineLevel="3" x14ac:dyDescent="0.2">
      <c r="A32" s="23" t="s">
        <v>98</v>
      </c>
      <c r="B32" s="24" t="s">
        <v>105</v>
      </c>
      <c r="C32" s="24" t="s">
        <v>99</v>
      </c>
      <c r="D32" s="24" t="s">
        <v>276</v>
      </c>
      <c r="E32" s="24" t="s">
        <v>104</v>
      </c>
      <c r="F32" s="21">
        <v>4000</v>
      </c>
    </row>
    <row r="33" spans="1:6" s="33" customFormat="1" ht="25.5" outlineLevel="3" x14ac:dyDescent="0.2">
      <c r="A33" s="11" t="s">
        <v>349</v>
      </c>
      <c r="B33" s="13" t="s">
        <v>105</v>
      </c>
      <c r="C33" s="13" t="s">
        <v>99</v>
      </c>
      <c r="D33" s="13" t="s">
        <v>20</v>
      </c>
      <c r="E33" s="13"/>
      <c r="F33" s="14">
        <f>F34</f>
        <v>31200</v>
      </c>
    </row>
    <row r="34" spans="1:6" s="33" customFormat="1" ht="27" outlineLevel="3" x14ac:dyDescent="0.2">
      <c r="A34" s="26" t="s">
        <v>75</v>
      </c>
      <c r="B34" s="27" t="s">
        <v>105</v>
      </c>
      <c r="C34" s="27" t="s">
        <v>99</v>
      </c>
      <c r="D34" s="27" t="s">
        <v>21</v>
      </c>
      <c r="E34" s="27"/>
      <c r="F34" s="25">
        <f>SUM(F35:F35)</f>
        <v>31200</v>
      </c>
    </row>
    <row r="35" spans="1:6" s="33" customFormat="1" outlineLevel="3" x14ac:dyDescent="0.2">
      <c r="A35" s="23" t="s">
        <v>119</v>
      </c>
      <c r="B35" s="24" t="s">
        <v>105</v>
      </c>
      <c r="C35" s="24" t="s">
        <v>99</v>
      </c>
      <c r="D35" s="24" t="s">
        <v>21</v>
      </c>
      <c r="E35" s="24" t="s">
        <v>118</v>
      </c>
      <c r="F35" s="21">
        <v>31200</v>
      </c>
    </row>
    <row r="36" spans="1:6" s="33" customFormat="1" ht="25.5" outlineLevel="3" x14ac:dyDescent="0.2">
      <c r="A36" s="11" t="s">
        <v>350</v>
      </c>
      <c r="B36" s="13" t="s">
        <v>105</v>
      </c>
      <c r="C36" s="13" t="s">
        <v>99</v>
      </c>
      <c r="D36" s="13" t="s">
        <v>100</v>
      </c>
      <c r="E36" s="13"/>
      <c r="F36" s="14">
        <f>F37</f>
        <v>29869261.219999999</v>
      </c>
    </row>
    <row r="37" spans="1:6" s="33" customFormat="1" ht="13.5" x14ac:dyDescent="0.2">
      <c r="A37" s="26" t="s">
        <v>334</v>
      </c>
      <c r="B37" s="27" t="s">
        <v>105</v>
      </c>
      <c r="C37" s="27" t="s">
        <v>99</v>
      </c>
      <c r="D37" s="27" t="s">
        <v>347</v>
      </c>
      <c r="E37" s="27"/>
      <c r="F37" s="25">
        <f>F38+F42</f>
        <v>29869261.219999999</v>
      </c>
    </row>
    <row r="38" spans="1:6" s="33" customFormat="1" ht="27" x14ac:dyDescent="0.2">
      <c r="A38" s="26" t="s">
        <v>171</v>
      </c>
      <c r="B38" s="27" t="s">
        <v>105</v>
      </c>
      <c r="C38" s="27" t="s">
        <v>99</v>
      </c>
      <c r="D38" s="27" t="s">
        <v>45</v>
      </c>
      <c r="E38" s="27"/>
      <c r="F38" s="25">
        <f>F39+F40+F41</f>
        <v>29062826.219999999</v>
      </c>
    </row>
    <row r="39" spans="1:6" s="33" customFormat="1" ht="51" x14ac:dyDescent="0.2">
      <c r="A39" s="23" t="s">
        <v>93</v>
      </c>
      <c r="B39" s="24" t="s">
        <v>105</v>
      </c>
      <c r="C39" s="24" t="s">
        <v>99</v>
      </c>
      <c r="D39" s="24" t="s">
        <v>45</v>
      </c>
      <c r="E39" s="24" t="s">
        <v>94</v>
      </c>
      <c r="F39" s="21">
        <f>26328178.3-500490+46.27</f>
        <v>25827734.57</v>
      </c>
    </row>
    <row r="40" spans="1:6" s="33" customFormat="1" ht="25.5" x14ac:dyDescent="0.2">
      <c r="A40" s="23" t="s">
        <v>98</v>
      </c>
      <c r="B40" s="24" t="s">
        <v>105</v>
      </c>
      <c r="C40" s="24" t="s">
        <v>99</v>
      </c>
      <c r="D40" s="24" t="s">
        <v>45</v>
      </c>
      <c r="E40" s="24" t="s">
        <v>104</v>
      </c>
      <c r="F40" s="21">
        <f>3517091.65-500000</f>
        <v>3017091.65</v>
      </c>
    </row>
    <row r="41" spans="1:6" s="33" customFormat="1" x14ac:dyDescent="0.2">
      <c r="A41" s="23" t="s">
        <v>119</v>
      </c>
      <c r="B41" s="24" t="s">
        <v>105</v>
      </c>
      <c r="C41" s="24" t="s">
        <v>99</v>
      </c>
      <c r="D41" s="24" t="s">
        <v>45</v>
      </c>
      <c r="E41" s="24" t="s">
        <v>118</v>
      </c>
      <c r="F41" s="21">
        <v>218000</v>
      </c>
    </row>
    <row r="42" spans="1:6" s="33" customFormat="1" ht="67.5" x14ac:dyDescent="0.2">
      <c r="A42" s="26" t="s">
        <v>324</v>
      </c>
      <c r="B42" s="27" t="s">
        <v>105</v>
      </c>
      <c r="C42" s="27" t="s">
        <v>99</v>
      </c>
      <c r="D42" s="27" t="s">
        <v>326</v>
      </c>
      <c r="E42" s="27"/>
      <c r="F42" s="25">
        <f>F43</f>
        <v>806435</v>
      </c>
    </row>
    <row r="43" spans="1:6" s="33" customFormat="1" ht="25.5" x14ac:dyDescent="0.2">
      <c r="A43" s="23" t="s">
        <v>98</v>
      </c>
      <c r="B43" s="24" t="s">
        <v>105</v>
      </c>
      <c r="C43" s="24" t="s">
        <v>99</v>
      </c>
      <c r="D43" s="24" t="s">
        <v>326</v>
      </c>
      <c r="E43" s="24" t="s">
        <v>104</v>
      </c>
      <c r="F43" s="21">
        <v>806435</v>
      </c>
    </row>
    <row r="44" spans="1:6" s="33" customFormat="1" ht="25.5" x14ac:dyDescent="0.2">
      <c r="A44" s="11" t="s">
        <v>336</v>
      </c>
      <c r="B44" s="13" t="s">
        <v>105</v>
      </c>
      <c r="C44" s="13" t="s">
        <v>99</v>
      </c>
      <c r="D44" s="13" t="s">
        <v>306</v>
      </c>
      <c r="E44" s="13"/>
      <c r="F44" s="14">
        <f>F45</f>
        <v>1913550</v>
      </c>
    </row>
    <row r="45" spans="1:6" s="33" customFormat="1" ht="27" x14ac:dyDescent="0.2">
      <c r="A45" s="26" t="s">
        <v>310</v>
      </c>
      <c r="B45" s="27" t="s">
        <v>105</v>
      </c>
      <c r="C45" s="27" t="s">
        <v>99</v>
      </c>
      <c r="D45" s="27" t="s">
        <v>311</v>
      </c>
      <c r="E45" s="27"/>
      <c r="F45" s="25">
        <f>F46</f>
        <v>1913550</v>
      </c>
    </row>
    <row r="46" spans="1:6" s="33" customFormat="1" ht="25.5" x14ac:dyDescent="0.2">
      <c r="A46" s="23" t="s">
        <v>98</v>
      </c>
      <c r="B46" s="24" t="s">
        <v>105</v>
      </c>
      <c r="C46" s="24" t="s">
        <v>99</v>
      </c>
      <c r="D46" s="24" t="s">
        <v>323</v>
      </c>
      <c r="E46" s="24" t="s">
        <v>104</v>
      </c>
      <c r="F46" s="21">
        <v>1913550</v>
      </c>
    </row>
    <row r="47" spans="1:6" s="33" customFormat="1" ht="25.5" x14ac:dyDescent="0.2">
      <c r="A47" s="11" t="s">
        <v>28</v>
      </c>
      <c r="B47" s="13" t="s">
        <v>105</v>
      </c>
      <c r="C47" s="13" t="s">
        <v>101</v>
      </c>
      <c r="D47" s="13"/>
      <c r="E47" s="13"/>
      <c r="F47" s="14">
        <f>F55+F60+F48</f>
        <v>20540164.809999999</v>
      </c>
    </row>
    <row r="48" spans="1:6" s="33" customFormat="1" x14ac:dyDescent="0.2">
      <c r="A48" s="11" t="s">
        <v>267</v>
      </c>
      <c r="B48" s="13" t="s">
        <v>105</v>
      </c>
      <c r="C48" s="13" t="s">
        <v>101</v>
      </c>
      <c r="D48" s="13" t="s">
        <v>268</v>
      </c>
      <c r="E48" s="13"/>
      <c r="F48" s="14">
        <f>F49</f>
        <v>2195487</v>
      </c>
    </row>
    <row r="49" spans="1:6" s="33" customFormat="1" x14ac:dyDescent="0.2">
      <c r="A49" s="11" t="s">
        <v>270</v>
      </c>
      <c r="B49" s="13" t="s">
        <v>105</v>
      </c>
      <c r="C49" s="13" t="s">
        <v>101</v>
      </c>
      <c r="D49" s="13" t="s">
        <v>269</v>
      </c>
      <c r="E49" s="13"/>
      <c r="F49" s="14">
        <f>F50+F53</f>
        <v>2195487</v>
      </c>
    </row>
    <row r="50" spans="1:6" s="33" customFormat="1" ht="27" x14ac:dyDescent="0.2">
      <c r="A50" s="26" t="s">
        <v>115</v>
      </c>
      <c r="B50" s="27" t="s">
        <v>105</v>
      </c>
      <c r="C50" s="27" t="s">
        <v>101</v>
      </c>
      <c r="D50" s="27" t="s">
        <v>113</v>
      </c>
      <c r="E50" s="27"/>
      <c r="F50" s="25">
        <f>SUM(F51:F52)</f>
        <v>1844487</v>
      </c>
    </row>
    <row r="51" spans="1:6" s="33" customFormat="1" ht="51" x14ac:dyDescent="0.2">
      <c r="A51" s="23" t="s">
        <v>93</v>
      </c>
      <c r="B51" s="24" t="s">
        <v>105</v>
      </c>
      <c r="C51" s="24" t="s">
        <v>101</v>
      </c>
      <c r="D51" s="24" t="s">
        <v>114</v>
      </c>
      <c r="E51" s="24" t="s">
        <v>94</v>
      </c>
      <c r="F51" s="21">
        <v>1820887</v>
      </c>
    </row>
    <row r="52" spans="1:6" s="33" customFormat="1" ht="25.5" x14ac:dyDescent="0.2">
      <c r="A52" s="23" t="s">
        <v>98</v>
      </c>
      <c r="B52" s="24" t="s">
        <v>105</v>
      </c>
      <c r="C52" s="24" t="s">
        <v>101</v>
      </c>
      <c r="D52" s="24" t="s">
        <v>114</v>
      </c>
      <c r="E52" s="24" t="s">
        <v>104</v>
      </c>
      <c r="F52" s="21">
        <v>23600</v>
      </c>
    </row>
    <row r="53" spans="1:6" s="33" customFormat="1" ht="27" x14ac:dyDescent="0.2">
      <c r="A53" s="26" t="s">
        <v>120</v>
      </c>
      <c r="B53" s="27" t="s">
        <v>105</v>
      </c>
      <c r="C53" s="27" t="s">
        <v>101</v>
      </c>
      <c r="D53" s="27" t="s">
        <v>121</v>
      </c>
      <c r="E53" s="27"/>
      <c r="F53" s="25">
        <f>SUM(F54:F54)</f>
        <v>351000</v>
      </c>
    </row>
    <row r="54" spans="1:6" s="33" customFormat="1" ht="25.5" x14ac:dyDescent="0.2">
      <c r="A54" s="23" t="s">
        <v>98</v>
      </c>
      <c r="B54" s="24" t="s">
        <v>105</v>
      </c>
      <c r="C54" s="24" t="s">
        <v>101</v>
      </c>
      <c r="D54" s="24" t="s">
        <v>122</v>
      </c>
      <c r="E54" s="24" t="s">
        <v>104</v>
      </c>
      <c r="F54" s="21">
        <v>351000</v>
      </c>
    </row>
    <row r="55" spans="1:6" s="33" customFormat="1" ht="38.25" x14ac:dyDescent="0.2">
      <c r="A55" s="11" t="s">
        <v>348</v>
      </c>
      <c r="B55" s="13" t="s">
        <v>105</v>
      </c>
      <c r="C55" s="13" t="s">
        <v>101</v>
      </c>
      <c r="D55" s="13" t="s">
        <v>23</v>
      </c>
      <c r="E55" s="13"/>
      <c r="F55" s="14">
        <f>F56+F58</f>
        <v>90000</v>
      </c>
    </row>
    <row r="56" spans="1:6" s="33" customFormat="1" ht="27" x14ac:dyDescent="0.2">
      <c r="A56" s="26" t="s">
        <v>76</v>
      </c>
      <c r="B56" s="27" t="s">
        <v>105</v>
      </c>
      <c r="C56" s="27" t="s">
        <v>101</v>
      </c>
      <c r="D56" s="27" t="s">
        <v>285</v>
      </c>
      <c r="E56" s="27"/>
      <c r="F56" s="25">
        <f>SUM(F57:F57)</f>
        <v>50000</v>
      </c>
    </row>
    <row r="57" spans="1:6" s="33" customFormat="1" ht="25.5" x14ac:dyDescent="0.2">
      <c r="A57" s="23" t="s">
        <v>98</v>
      </c>
      <c r="B57" s="24" t="s">
        <v>105</v>
      </c>
      <c r="C57" s="24" t="s">
        <v>101</v>
      </c>
      <c r="D57" s="24" t="s">
        <v>285</v>
      </c>
      <c r="E57" s="24" t="s">
        <v>104</v>
      </c>
      <c r="F57" s="21">
        <v>50000</v>
      </c>
    </row>
    <row r="58" spans="1:6" s="33" customFormat="1" ht="40.5" x14ac:dyDescent="0.2">
      <c r="A58" s="26" t="s">
        <v>77</v>
      </c>
      <c r="B58" s="27" t="s">
        <v>105</v>
      </c>
      <c r="C58" s="27" t="s">
        <v>101</v>
      </c>
      <c r="D58" s="27" t="s">
        <v>286</v>
      </c>
      <c r="E58" s="27"/>
      <c r="F58" s="25">
        <f>SUM(F59:F59)</f>
        <v>40000</v>
      </c>
    </row>
    <row r="59" spans="1:6" s="33" customFormat="1" ht="25.5" x14ac:dyDescent="0.2">
      <c r="A59" s="23" t="s">
        <v>98</v>
      </c>
      <c r="B59" s="24" t="s">
        <v>105</v>
      </c>
      <c r="C59" s="24" t="s">
        <v>101</v>
      </c>
      <c r="D59" s="24" t="s">
        <v>285</v>
      </c>
      <c r="E59" s="24" t="s">
        <v>104</v>
      </c>
      <c r="F59" s="21">
        <v>40000</v>
      </c>
    </row>
    <row r="60" spans="1:6" s="33" customFormat="1" ht="25.5" x14ac:dyDescent="0.2">
      <c r="A60" s="11" t="s">
        <v>52</v>
      </c>
      <c r="B60" s="13" t="s">
        <v>105</v>
      </c>
      <c r="C60" s="13" t="s">
        <v>101</v>
      </c>
      <c r="D60" s="13" t="s">
        <v>106</v>
      </c>
      <c r="E60" s="13"/>
      <c r="F60" s="14">
        <f>F61+F65</f>
        <v>18254677.809999999</v>
      </c>
    </row>
    <row r="61" spans="1:6" s="33" customFormat="1" ht="40.5" x14ac:dyDescent="0.2">
      <c r="A61" s="26" t="s">
        <v>107</v>
      </c>
      <c r="B61" s="27" t="s">
        <v>105</v>
      </c>
      <c r="C61" s="27" t="s">
        <v>101</v>
      </c>
      <c r="D61" s="27" t="s">
        <v>103</v>
      </c>
      <c r="E61" s="27"/>
      <c r="F61" s="25">
        <f>F62+F63+F64</f>
        <v>15540000</v>
      </c>
    </row>
    <row r="62" spans="1:6" s="33" customFormat="1" ht="51" x14ac:dyDescent="0.2">
      <c r="A62" s="23" t="s">
        <v>93</v>
      </c>
      <c r="B62" s="24" t="s">
        <v>105</v>
      </c>
      <c r="C62" s="24" t="s">
        <v>101</v>
      </c>
      <c r="D62" s="24" t="s">
        <v>103</v>
      </c>
      <c r="E62" s="24" t="s">
        <v>94</v>
      </c>
      <c r="F62" s="21">
        <v>11917626.67</v>
      </c>
    </row>
    <row r="63" spans="1:6" s="33" customFormat="1" ht="25.5" x14ac:dyDescent="0.2">
      <c r="A63" s="23" t="s">
        <v>98</v>
      </c>
      <c r="B63" s="24" t="s">
        <v>105</v>
      </c>
      <c r="C63" s="24" t="s">
        <v>101</v>
      </c>
      <c r="D63" s="24" t="s">
        <v>103</v>
      </c>
      <c r="E63" s="24" t="s">
        <v>104</v>
      </c>
      <c r="F63" s="21">
        <f>3685873.33-90000</f>
        <v>3595873.33</v>
      </c>
    </row>
    <row r="64" spans="1:6" s="33" customFormat="1" x14ac:dyDescent="0.2">
      <c r="A64" s="23" t="s">
        <v>119</v>
      </c>
      <c r="B64" s="24" t="s">
        <v>105</v>
      </c>
      <c r="C64" s="24" t="s">
        <v>101</v>
      </c>
      <c r="D64" s="24" t="s">
        <v>103</v>
      </c>
      <c r="E64" s="24" t="s">
        <v>118</v>
      </c>
      <c r="F64" s="21">
        <v>26500</v>
      </c>
    </row>
    <row r="65" spans="1:6" s="33" customFormat="1" ht="27" x14ac:dyDescent="0.2">
      <c r="A65" s="26" t="s">
        <v>117</v>
      </c>
      <c r="B65" s="27" t="s">
        <v>105</v>
      </c>
      <c r="C65" s="27" t="s">
        <v>101</v>
      </c>
      <c r="D65" s="27" t="s">
        <v>116</v>
      </c>
      <c r="E65" s="27"/>
      <c r="F65" s="25">
        <f>SUM(F66:F67)</f>
        <v>2714677.81</v>
      </c>
    </row>
    <row r="66" spans="1:6" s="33" customFormat="1" ht="51" x14ac:dyDescent="0.2">
      <c r="A66" s="23" t="s">
        <v>93</v>
      </c>
      <c r="B66" s="24" t="s">
        <v>105</v>
      </c>
      <c r="C66" s="24" t="s">
        <v>101</v>
      </c>
      <c r="D66" s="24" t="s">
        <v>116</v>
      </c>
      <c r="E66" s="24" t="s">
        <v>94</v>
      </c>
      <c r="F66" s="21">
        <v>2570023.9300000002</v>
      </c>
    </row>
    <row r="67" spans="1:6" s="33" customFormat="1" ht="25.5" x14ac:dyDescent="0.2">
      <c r="A67" s="23" t="s">
        <v>98</v>
      </c>
      <c r="B67" s="24" t="s">
        <v>105</v>
      </c>
      <c r="C67" s="24" t="s">
        <v>101</v>
      </c>
      <c r="D67" s="24" t="s">
        <v>116</v>
      </c>
      <c r="E67" s="24" t="s">
        <v>104</v>
      </c>
      <c r="F67" s="21">
        <v>144653.88</v>
      </c>
    </row>
    <row r="68" spans="1:6" s="33" customFormat="1" x14ac:dyDescent="0.2">
      <c r="A68" s="11" t="s">
        <v>358</v>
      </c>
      <c r="B68" s="13" t="s">
        <v>105</v>
      </c>
      <c r="C68" s="13" t="s">
        <v>281</v>
      </c>
      <c r="D68" s="13"/>
      <c r="E68" s="13"/>
      <c r="F68" s="14">
        <f>F69</f>
        <v>200000</v>
      </c>
    </row>
    <row r="69" spans="1:6" s="33" customFormat="1" x14ac:dyDescent="0.2">
      <c r="A69" s="11" t="s">
        <v>17</v>
      </c>
      <c r="B69" s="13" t="s">
        <v>105</v>
      </c>
      <c r="C69" s="13" t="s">
        <v>281</v>
      </c>
      <c r="D69" s="13" t="s">
        <v>192</v>
      </c>
      <c r="E69" s="13"/>
      <c r="F69" s="14">
        <f>F70</f>
        <v>200000</v>
      </c>
    </row>
    <row r="70" spans="1:6" s="33" customFormat="1" ht="25.5" x14ac:dyDescent="0.2">
      <c r="A70" s="11" t="s">
        <v>359</v>
      </c>
      <c r="B70" s="13" t="s">
        <v>105</v>
      </c>
      <c r="C70" s="13" t="s">
        <v>281</v>
      </c>
      <c r="D70" s="13" t="s">
        <v>282</v>
      </c>
      <c r="E70" s="13"/>
      <c r="F70" s="25">
        <f>F71</f>
        <v>200000</v>
      </c>
    </row>
    <row r="71" spans="1:6" s="33" customFormat="1" ht="27" x14ac:dyDescent="0.2">
      <c r="A71" s="26" t="s">
        <v>74</v>
      </c>
      <c r="B71" s="27" t="s">
        <v>105</v>
      </c>
      <c r="C71" s="27" t="s">
        <v>281</v>
      </c>
      <c r="D71" s="27" t="s">
        <v>283</v>
      </c>
      <c r="E71" s="46"/>
      <c r="F71" s="25">
        <f>SUM(F72:F72)</f>
        <v>200000</v>
      </c>
    </row>
    <row r="72" spans="1:6" s="33" customFormat="1" x14ac:dyDescent="0.2">
      <c r="A72" s="23" t="s">
        <v>119</v>
      </c>
      <c r="B72" s="24" t="s">
        <v>105</v>
      </c>
      <c r="C72" s="24" t="s">
        <v>281</v>
      </c>
      <c r="D72" s="24" t="s">
        <v>283</v>
      </c>
      <c r="E72" s="24" t="s">
        <v>118</v>
      </c>
      <c r="F72" s="21">
        <v>200000</v>
      </c>
    </row>
    <row r="73" spans="1:6" s="33" customFormat="1" x14ac:dyDescent="0.2">
      <c r="A73" s="11" t="s">
        <v>29</v>
      </c>
      <c r="B73" s="13" t="s">
        <v>105</v>
      </c>
      <c r="C73" s="13" t="s">
        <v>170</v>
      </c>
      <c r="D73" s="13"/>
      <c r="E73" s="13"/>
      <c r="F73" s="14">
        <f>F74+F87</f>
        <v>3065600</v>
      </c>
    </row>
    <row r="74" spans="1:6" s="33" customFormat="1" ht="25.5" x14ac:dyDescent="0.2">
      <c r="A74" s="11" t="s">
        <v>350</v>
      </c>
      <c r="B74" s="13" t="s">
        <v>105</v>
      </c>
      <c r="C74" s="13" t="s">
        <v>170</v>
      </c>
      <c r="D74" s="13" t="s">
        <v>100</v>
      </c>
      <c r="E74" s="13"/>
      <c r="F74" s="14">
        <f>F75</f>
        <v>2665600</v>
      </c>
    </row>
    <row r="75" spans="1:6" s="33" customFormat="1" ht="13.5" x14ac:dyDescent="0.2">
      <c r="A75" s="26" t="s">
        <v>334</v>
      </c>
      <c r="B75" s="27" t="s">
        <v>105</v>
      </c>
      <c r="C75" s="27" t="s">
        <v>170</v>
      </c>
      <c r="D75" s="27" t="s">
        <v>44</v>
      </c>
      <c r="E75" s="27"/>
      <c r="F75" s="25">
        <f>F76+F79+F82+F85</f>
        <v>2665600</v>
      </c>
    </row>
    <row r="76" spans="1:6" s="33" customFormat="1" ht="54" x14ac:dyDescent="0.2">
      <c r="A76" s="26" t="s">
        <v>172</v>
      </c>
      <c r="B76" s="27" t="s">
        <v>105</v>
      </c>
      <c r="C76" s="27" t="s">
        <v>170</v>
      </c>
      <c r="D76" s="27" t="s">
        <v>173</v>
      </c>
      <c r="E76" s="27"/>
      <c r="F76" s="25">
        <f>SUM(F77:F78)</f>
        <v>773600</v>
      </c>
    </row>
    <row r="77" spans="1:6" s="33" customFormat="1" ht="51" x14ac:dyDescent="0.2">
      <c r="A77" s="23" t="s">
        <v>93</v>
      </c>
      <c r="B77" s="24" t="s">
        <v>105</v>
      </c>
      <c r="C77" s="24" t="s">
        <v>170</v>
      </c>
      <c r="D77" s="24" t="s">
        <v>173</v>
      </c>
      <c r="E77" s="24" t="s">
        <v>94</v>
      </c>
      <c r="F77" s="21">
        <v>713762</v>
      </c>
    </row>
    <row r="78" spans="1:6" s="33" customFormat="1" ht="25.5" x14ac:dyDescent="0.2">
      <c r="A78" s="23" t="s">
        <v>98</v>
      </c>
      <c r="B78" s="24" t="s">
        <v>105</v>
      </c>
      <c r="C78" s="24" t="s">
        <v>170</v>
      </c>
      <c r="D78" s="24" t="s">
        <v>173</v>
      </c>
      <c r="E78" s="24" t="s">
        <v>104</v>
      </c>
      <c r="F78" s="21">
        <v>59838</v>
      </c>
    </row>
    <row r="79" spans="1:6" s="33" customFormat="1" ht="27" x14ac:dyDescent="0.2">
      <c r="A79" s="26" t="s">
        <v>174</v>
      </c>
      <c r="B79" s="27" t="s">
        <v>105</v>
      </c>
      <c r="C79" s="27" t="s">
        <v>170</v>
      </c>
      <c r="D79" s="27" t="s">
        <v>175</v>
      </c>
      <c r="E79" s="27"/>
      <c r="F79" s="25">
        <f>SUM(F80:F81)</f>
        <v>945700</v>
      </c>
    </row>
    <row r="80" spans="1:6" s="33" customFormat="1" ht="51" x14ac:dyDescent="0.2">
      <c r="A80" s="23" t="s">
        <v>93</v>
      </c>
      <c r="B80" s="24" t="s">
        <v>105</v>
      </c>
      <c r="C80" s="24" t="s">
        <v>170</v>
      </c>
      <c r="D80" s="24" t="s">
        <v>175</v>
      </c>
      <c r="E80" s="24" t="s">
        <v>94</v>
      </c>
      <c r="F80" s="21">
        <v>903246.57</v>
      </c>
    </row>
    <row r="81" spans="1:6" s="33" customFormat="1" ht="25.5" x14ac:dyDescent="0.2">
      <c r="A81" s="23" t="s">
        <v>98</v>
      </c>
      <c r="B81" s="24" t="s">
        <v>105</v>
      </c>
      <c r="C81" s="24" t="s">
        <v>170</v>
      </c>
      <c r="D81" s="24" t="s">
        <v>175</v>
      </c>
      <c r="E81" s="24" t="s">
        <v>104</v>
      </c>
      <c r="F81" s="21">
        <v>42453.43</v>
      </c>
    </row>
    <row r="82" spans="1:6" s="33" customFormat="1" ht="40.5" x14ac:dyDescent="0.2">
      <c r="A82" s="26" t="s">
        <v>176</v>
      </c>
      <c r="B82" s="27" t="s">
        <v>105</v>
      </c>
      <c r="C82" s="27" t="s">
        <v>170</v>
      </c>
      <c r="D82" s="27" t="s">
        <v>177</v>
      </c>
      <c r="E82" s="27"/>
      <c r="F82" s="25">
        <f>SUM(F83:F84)</f>
        <v>945600</v>
      </c>
    </row>
    <row r="83" spans="1:6" s="33" customFormat="1" ht="51" x14ac:dyDescent="0.2">
      <c r="A83" s="23" t="s">
        <v>93</v>
      </c>
      <c r="B83" s="24" t="s">
        <v>105</v>
      </c>
      <c r="C83" s="24" t="s">
        <v>170</v>
      </c>
      <c r="D83" s="24" t="s">
        <v>177</v>
      </c>
      <c r="E83" s="24" t="s">
        <v>94</v>
      </c>
      <c r="F83" s="21">
        <v>868960</v>
      </c>
    </row>
    <row r="84" spans="1:6" s="33" customFormat="1" ht="25.5" x14ac:dyDescent="0.2">
      <c r="A84" s="23" t="s">
        <v>98</v>
      </c>
      <c r="B84" s="24" t="s">
        <v>105</v>
      </c>
      <c r="C84" s="24" t="s">
        <v>170</v>
      </c>
      <c r="D84" s="24" t="s">
        <v>177</v>
      </c>
      <c r="E84" s="24" t="s">
        <v>104</v>
      </c>
      <c r="F84" s="21">
        <v>76640</v>
      </c>
    </row>
    <row r="85" spans="1:6" s="33" customFormat="1" ht="67.5" x14ac:dyDescent="0.2">
      <c r="A85" s="26" t="s">
        <v>178</v>
      </c>
      <c r="B85" s="27" t="s">
        <v>105</v>
      </c>
      <c r="C85" s="27" t="s">
        <v>170</v>
      </c>
      <c r="D85" s="27" t="s">
        <v>179</v>
      </c>
      <c r="E85" s="27"/>
      <c r="F85" s="25">
        <f>SUM(F86:F86)</f>
        <v>700</v>
      </c>
    </row>
    <row r="86" spans="1:6" s="33" customFormat="1" ht="25.5" x14ac:dyDescent="0.2">
      <c r="A86" s="23" t="s">
        <v>98</v>
      </c>
      <c r="B86" s="24" t="s">
        <v>105</v>
      </c>
      <c r="C86" s="24" t="s">
        <v>170</v>
      </c>
      <c r="D86" s="24" t="s">
        <v>179</v>
      </c>
      <c r="E86" s="24" t="s">
        <v>104</v>
      </c>
      <c r="F86" s="21">
        <v>700</v>
      </c>
    </row>
    <row r="87" spans="1:6" s="33" customFormat="1" ht="25.5" x14ac:dyDescent="0.2">
      <c r="A87" s="11" t="s">
        <v>349</v>
      </c>
      <c r="B87" s="13" t="s">
        <v>105</v>
      </c>
      <c r="C87" s="13" t="s">
        <v>170</v>
      </c>
      <c r="D87" s="13" t="s">
        <v>20</v>
      </c>
      <c r="E87" s="13"/>
      <c r="F87" s="14">
        <f>F88</f>
        <v>400000</v>
      </c>
    </row>
    <row r="88" spans="1:6" s="33" customFormat="1" ht="54" x14ac:dyDescent="0.2">
      <c r="A88" s="26" t="s">
        <v>284</v>
      </c>
      <c r="B88" s="27" t="s">
        <v>105</v>
      </c>
      <c r="C88" s="27" t="s">
        <v>170</v>
      </c>
      <c r="D88" s="27" t="s">
        <v>22</v>
      </c>
      <c r="E88" s="27"/>
      <c r="F88" s="25">
        <f>SUM(F89:F89)</f>
        <v>400000</v>
      </c>
    </row>
    <row r="89" spans="1:6" s="33" customFormat="1" ht="25.5" x14ac:dyDescent="0.2">
      <c r="A89" s="23" t="s">
        <v>98</v>
      </c>
      <c r="B89" s="24" t="s">
        <v>105</v>
      </c>
      <c r="C89" s="24" t="s">
        <v>170</v>
      </c>
      <c r="D89" s="24" t="s">
        <v>22</v>
      </c>
      <c r="E89" s="24" t="s">
        <v>104</v>
      </c>
      <c r="F89" s="21">
        <v>400000</v>
      </c>
    </row>
    <row r="90" spans="1:6" s="33" customFormat="1" x14ac:dyDescent="0.2">
      <c r="A90" s="28" t="s">
        <v>180</v>
      </c>
      <c r="B90" s="29" t="s">
        <v>105</v>
      </c>
      <c r="C90" s="30" t="s">
        <v>181</v>
      </c>
      <c r="D90" s="29"/>
      <c r="E90" s="29"/>
      <c r="F90" s="31">
        <f>F91+F96+F100+F105+F109</f>
        <v>73507293.700000003</v>
      </c>
    </row>
    <row r="91" spans="1:6" s="33" customFormat="1" x14ac:dyDescent="0.2">
      <c r="A91" s="28" t="s">
        <v>30</v>
      </c>
      <c r="B91" s="29" t="s">
        <v>105</v>
      </c>
      <c r="C91" s="30" t="s">
        <v>184</v>
      </c>
      <c r="D91" s="29"/>
      <c r="E91" s="29"/>
      <c r="F91" s="31">
        <f>F93</f>
        <v>99600</v>
      </c>
    </row>
    <row r="92" spans="1:6" s="33" customFormat="1" ht="25.5" x14ac:dyDescent="0.2">
      <c r="A92" s="11" t="s">
        <v>350</v>
      </c>
      <c r="B92" s="13" t="s">
        <v>105</v>
      </c>
      <c r="C92" s="13" t="s">
        <v>184</v>
      </c>
      <c r="D92" s="13" t="s">
        <v>100</v>
      </c>
      <c r="E92" s="13"/>
      <c r="F92" s="14">
        <f>F93</f>
        <v>99600</v>
      </c>
    </row>
    <row r="93" spans="1:6" s="33" customFormat="1" ht="40.5" x14ac:dyDescent="0.2">
      <c r="A93" s="26" t="s">
        <v>182</v>
      </c>
      <c r="B93" s="27" t="s">
        <v>105</v>
      </c>
      <c r="C93" s="27" t="s">
        <v>184</v>
      </c>
      <c r="D93" s="27" t="s">
        <v>183</v>
      </c>
      <c r="E93" s="27"/>
      <c r="F93" s="25">
        <f>SUM(F94:F95)</f>
        <v>99600</v>
      </c>
    </row>
    <row r="94" spans="1:6" s="33" customFormat="1" ht="51" x14ac:dyDescent="0.2">
      <c r="A94" s="23" t="s">
        <v>93</v>
      </c>
      <c r="B94" s="24" t="s">
        <v>105</v>
      </c>
      <c r="C94" s="24" t="s">
        <v>184</v>
      </c>
      <c r="D94" s="24" t="s">
        <v>183</v>
      </c>
      <c r="E94" s="24" t="s">
        <v>94</v>
      </c>
      <c r="F94" s="21">
        <v>86600</v>
      </c>
    </row>
    <row r="95" spans="1:6" s="33" customFormat="1" ht="25.5" x14ac:dyDescent="0.2">
      <c r="A95" s="23" t="s">
        <v>98</v>
      </c>
      <c r="B95" s="24" t="s">
        <v>105</v>
      </c>
      <c r="C95" s="24" t="s">
        <v>184</v>
      </c>
      <c r="D95" s="24" t="s">
        <v>183</v>
      </c>
      <c r="E95" s="24" t="s">
        <v>104</v>
      </c>
      <c r="F95" s="21">
        <v>13000</v>
      </c>
    </row>
    <row r="96" spans="1:6" s="33" customFormat="1" x14ac:dyDescent="0.2">
      <c r="A96" s="11" t="s">
        <v>31</v>
      </c>
      <c r="B96" s="13" t="s">
        <v>105</v>
      </c>
      <c r="C96" s="13" t="s">
        <v>186</v>
      </c>
      <c r="D96" s="13"/>
      <c r="E96" s="13"/>
      <c r="F96" s="14">
        <f>F97</f>
        <v>40300</v>
      </c>
    </row>
    <row r="97" spans="1:6" s="33" customFormat="1" ht="25.5" x14ac:dyDescent="0.2">
      <c r="A97" s="11" t="s">
        <v>351</v>
      </c>
      <c r="B97" s="13" t="s">
        <v>105</v>
      </c>
      <c r="C97" s="13" t="s">
        <v>186</v>
      </c>
      <c r="D97" s="13" t="s">
        <v>49</v>
      </c>
      <c r="E97" s="13"/>
      <c r="F97" s="14">
        <f>F98</f>
        <v>40300</v>
      </c>
    </row>
    <row r="98" spans="1:6" s="33" customFormat="1" ht="40.5" x14ac:dyDescent="0.2">
      <c r="A98" s="26" t="s">
        <v>185</v>
      </c>
      <c r="B98" s="27" t="s">
        <v>105</v>
      </c>
      <c r="C98" s="27" t="s">
        <v>186</v>
      </c>
      <c r="D98" s="27" t="s">
        <v>313</v>
      </c>
      <c r="E98" s="27"/>
      <c r="F98" s="25">
        <f>SUM(F99:F99)</f>
        <v>40300</v>
      </c>
    </row>
    <row r="99" spans="1:6" s="33" customFormat="1" ht="25.5" x14ac:dyDescent="0.2">
      <c r="A99" s="23" t="s">
        <v>98</v>
      </c>
      <c r="B99" s="24" t="s">
        <v>105</v>
      </c>
      <c r="C99" s="24" t="s">
        <v>186</v>
      </c>
      <c r="D99" s="24" t="s">
        <v>313</v>
      </c>
      <c r="E99" s="24" t="s">
        <v>104</v>
      </c>
      <c r="F99" s="21">
        <v>40300</v>
      </c>
    </row>
    <row r="100" spans="1:6" s="33" customFormat="1" x14ac:dyDescent="0.2">
      <c r="A100" s="11" t="s">
        <v>32</v>
      </c>
      <c r="B100" s="13" t="s">
        <v>105</v>
      </c>
      <c r="C100" s="13" t="s">
        <v>317</v>
      </c>
      <c r="D100" s="13"/>
      <c r="E100" s="13"/>
      <c r="F100" s="14">
        <f>F101</f>
        <v>920000</v>
      </c>
    </row>
    <row r="101" spans="1:6" s="33" customFormat="1" x14ac:dyDescent="0.2">
      <c r="A101" s="11" t="s">
        <v>267</v>
      </c>
      <c r="B101" s="13" t="s">
        <v>105</v>
      </c>
      <c r="C101" s="13" t="s">
        <v>317</v>
      </c>
      <c r="D101" s="13" t="s">
        <v>268</v>
      </c>
      <c r="E101" s="13"/>
      <c r="F101" s="14">
        <f>F102</f>
        <v>920000</v>
      </c>
    </row>
    <row r="102" spans="1:6" s="33" customFormat="1" x14ac:dyDescent="0.2">
      <c r="A102" s="11" t="s">
        <v>318</v>
      </c>
      <c r="B102" s="13" t="s">
        <v>105</v>
      </c>
      <c r="C102" s="13" t="s">
        <v>317</v>
      </c>
      <c r="D102" s="13" t="s">
        <v>319</v>
      </c>
      <c r="E102" s="13"/>
      <c r="F102" s="14">
        <f>F103</f>
        <v>920000</v>
      </c>
    </row>
    <row r="103" spans="1:6" s="33" customFormat="1" ht="25.5" x14ac:dyDescent="0.2">
      <c r="A103" s="11" t="s">
        <v>321</v>
      </c>
      <c r="B103" s="13" t="s">
        <v>105</v>
      </c>
      <c r="C103" s="13" t="s">
        <v>317</v>
      </c>
      <c r="D103" s="13" t="s">
        <v>320</v>
      </c>
      <c r="E103" s="13"/>
      <c r="F103" s="14">
        <f>F104</f>
        <v>920000</v>
      </c>
    </row>
    <row r="104" spans="1:6" s="33" customFormat="1" ht="25.5" x14ac:dyDescent="0.2">
      <c r="A104" s="23" t="s">
        <v>98</v>
      </c>
      <c r="B104" s="24" t="s">
        <v>105</v>
      </c>
      <c r="C104" s="24" t="s">
        <v>317</v>
      </c>
      <c r="D104" s="24" t="s">
        <v>320</v>
      </c>
      <c r="E104" s="24" t="s">
        <v>104</v>
      </c>
      <c r="F104" s="21">
        <f>1920000-1000000</f>
        <v>920000</v>
      </c>
    </row>
    <row r="105" spans="1:6" s="33" customFormat="1" x14ac:dyDescent="0.2">
      <c r="A105" s="11" t="s">
        <v>187</v>
      </c>
      <c r="B105" s="13" t="s">
        <v>105</v>
      </c>
      <c r="C105" s="13" t="s">
        <v>188</v>
      </c>
      <c r="D105" s="13"/>
      <c r="E105" s="13"/>
      <c r="F105" s="14">
        <f t="shared" ref="F105:F106" si="0">F106</f>
        <v>16958100</v>
      </c>
    </row>
    <row r="106" spans="1:6" s="33" customFormat="1" ht="25.5" x14ac:dyDescent="0.2">
      <c r="A106" s="11" t="s">
        <v>189</v>
      </c>
      <c r="B106" s="13" t="s">
        <v>105</v>
      </c>
      <c r="C106" s="13" t="s">
        <v>188</v>
      </c>
      <c r="D106" s="13" t="s">
        <v>47</v>
      </c>
      <c r="E106" s="13"/>
      <c r="F106" s="14">
        <f t="shared" si="0"/>
        <v>16958100</v>
      </c>
    </row>
    <row r="107" spans="1:6" s="33" customFormat="1" ht="13.5" x14ac:dyDescent="0.2">
      <c r="A107" s="26" t="s">
        <v>190</v>
      </c>
      <c r="B107" s="27" t="s">
        <v>105</v>
      </c>
      <c r="C107" s="27" t="s">
        <v>188</v>
      </c>
      <c r="D107" s="27" t="s">
        <v>48</v>
      </c>
      <c r="E107" s="27"/>
      <c r="F107" s="25">
        <f>SUM(F108:F108)</f>
        <v>16958100</v>
      </c>
    </row>
    <row r="108" spans="1:6" s="33" customFormat="1" ht="25.5" x14ac:dyDescent="0.2">
      <c r="A108" s="23" t="s">
        <v>98</v>
      </c>
      <c r="B108" s="24" t="s">
        <v>105</v>
      </c>
      <c r="C108" s="24" t="s">
        <v>188</v>
      </c>
      <c r="D108" s="24" t="s">
        <v>48</v>
      </c>
      <c r="E108" s="24" t="s">
        <v>104</v>
      </c>
      <c r="F108" s="21">
        <v>16958100</v>
      </c>
    </row>
    <row r="109" spans="1:6" s="33" customFormat="1" x14ac:dyDescent="0.2">
      <c r="A109" s="11" t="s">
        <v>33</v>
      </c>
      <c r="B109" s="13" t="s">
        <v>105</v>
      </c>
      <c r="C109" s="13" t="s">
        <v>191</v>
      </c>
      <c r="D109" s="13"/>
      <c r="E109" s="32"/>
      <c r="F109" s="14">
        <f>F110+F120+F129+F132+F136+F139</f>
        <v>55489293.700000003</v>
      </c>
    </row>
    <row r="110" spans="1:6" s="33" customFormat="1" ht="25.5" x14ac:dyDescent="0.2">
      <c r="A110" s="11" t="s">
        <v>352</v>
      </c>
      <c r="B110" s="13" t="s">
        <v>105</v>
      </c>
      <c r="C110" s="13" t="s">
        <v>191</v>
      </c>
      <c r="D110" s="13" t="s">
        <v>194</v>
      </c>
      <c r="F110" s="14">
        <f>F111+F117</f>
        <v>22831900</v>
      </c>
    </row>
    <row r="111" spans="1:6" s="33" customFormat="1" ht="25.5" x14ac:dyDescent="0.2">
      <c r="A111" s="11" t="s">
        <v>195</v>
      </c>
      <c r="B111" s="13" t="s">
        <v>105</v>
      </c>
      <c r="C111" s="13" t="s">
        <v>191</v>
      </c>
      <c r="D111" s="13" t="s">
        <v>196</v>
      </c>
      <c r="E111" s="13"/>
      <c r="F111" s="14">
        <f>F112</f>
        <v>21881900</v>
      </c>
    </row>
    <row r="112" spans="1:6" s="33" customFormat="1" ht="54" x14ac:dyDescent="0.2">
      <c r="A112" s="26" t="s">
        <v>204</v>
      </c>
      <c r="B112" s="27" t="s">
        <v>105</v>
      </c>
      <c r="C112" s="27" t="s">
        <v>191</v>
      </c>
      <c r="D112" s="27" t="s">
        <v>201</v>
      </c>
      <c r="E112" s="27"/>
      <c r="F112" s="25">
        <f>F113+F115</f>
        <v>21881900</v>
      </c>
    </row>
    <row r="113" spans="1:6" s="33" customFormat="1" ht="38.25" x14ac:dyDescent="0.2">
      <c r="A113" s="23" t="s">
        <v>197</v>
      </c>
      <c r="B113" s="24" t="s">
        <v>105</v>
      </c>
      <c r="C113" s="24" t="s">
        <v>191</v>
      </c>
      <c r="D113" s="24" t="s">
        <v>202</v>
      </c>
      <c r="E113" s="24"/>
      <c r="F113" s="21">
        <f>F114</f>
        <v>17401200</v>
      </c>
    </row>
    <row r="114" spans="1:6" s="33" customFormat="1" x14ac:dyDescent="0.2">
      <c r="A114" s="23" t="s">
        <v>119</v>
      </c>
      <c r="B114" s="24" t="s">
        <v>105</v>
      </c>
      <c r="C114" s="24" t="s">
        <v>191</v>
      </c>
      <c r="D114" s="24" t="s">
        <v>202</v>
      </c>
      <c r="E114" s="24" t="s">
        <v>118</v>
      </c>
      <c r="F114" s="21">
        <v>17401200</v>
      </c>
    </row>
    <row r="115" spans="1:6" s="33" customFormat="1" ht="38.25" x14ac:dyDescent="0.2">
      <c r="A115" s="23" t="s">
        <v>198</v>
      </c>
      <c r="B115" s="24" t="s">
        <v>105</v>
      </c>
      <c r="C115" s="24" t="s">
        <v>191</v>
      </c>
      <c r="D115" s="24" t="s">
        <v>203</v>
      </c>
      <c r="E115" s="24"/>
      <c r="F115" s="21">
        <f>F116</f>
        <v>4480700</v>
      </c>
    </row>
    <row r="116" spans="1:6" s="33" customFormat="1" x14ac:dyDescent="0.2">
      <c r="A116" s="23" t="s">
        <v>119</v>
      </c>
      <c r="B116" s="24" t="s">
        <v>105</v>
      </c>
      <c r="C116" s="24" t="s">
        <v>191</v>
      </c>
      <c r="D116" s="24" t="s">
        <v>203</v>
      </c>
      <c r="E116" s="24" t="s">
        <v>118</v>
      </c>
      <c r="F116" s="21">
        <v>4480700</v>
      </c>
    </row>
    <row r="117" spans="1:6" s="33" customFormat="1" ht="25.5" x14ac:dyDescent="0.2">
      <c r="A117" s="11" t="s">
        <v>199</v>
      </c>
      <c r="B117" s="13" t="s">
        <v>105</v>
      </c>
      <c r="C117" s="13" t="s">
        <v>191</v>
      </c>
      <c r="D117" s="13" t="s">
        <v>200</v>
      </c>
      <c r="E117" s="13"/>
      <c r="F117" s="14">
        <f>F118</f>
        <v>950000</v>
      </c>
    </row>
    <row r="118" spans="1:6" s="33" customFormat="1" ht="27" x14ac:dyDescent="0.2">
      <c r="A118" s="26" t="s">
        <v>72</v>
      </c>
      <c r="B118" s="27" t="s">
        <v>105</v>
      </c>
      <c r="C118" s="27" t="s">
        <v>191</v>
      </c>
      <c r="D118" s="27" t="s">
        <v>287</v>
      </c>
      <c r="E118" s="27"/>
      <c r="F118" s="25">
        <f>F119</f>
        <v>950000</v>
      </c>
    </row>
    <row r="119" spans="1:6" s="33" customFormat="1" x14ac:dyDescent="0.2">
      <c r="A119" s="23" t="s">
        <v>119</v>
      </c>
      <c r="B119" s="24" t="s">
        <v>105</v>
      </c>
      <c r="C119" s="24" t="s">
        <v>191</v>
      </c>
      <c r="D119" s="24" t="s">
        <v>335</v>
      </c>
      <c r="E119" s="24" t="s">
        <v>118</v>
      </c>
      <c r="F119" s="21">
        <v>950000</v>
      </c>
    </row>
    <row r="120" spans="1:6" s="33" customFormat="1" x14ac:dyDescent="0.2">
      <c r="A120" s="11" t="s">
        <v>17</v>
      </c>
      <c r="B120" s="13" t="s">
        <v>105</v>
      </c>
      <c r="C120" s="13" t="s">
        <v>191</v>
      </c>
      <c r="D120" s="13" t="s">
        <v>192</v>
      </c>
      <c r="E120" s="13"/>
      <c r="F120" s="14">
        <f>F121</f>
        <v>2953758.7</v>
      </c>
    </row>
    <row r="121" spans="1:6" s="33" customFormat="1" ht="13.5" x14ac:dyDescent="0.2">
      <c r="A121" s="11" t="s">
        <v>19</v>
      </c>
      <c r="B121" s="13" t="s">
        <v>105</v>
      </c>
      <c r="C121" s="13" t="s">
        <v>191</v>
      </c>
      <c r="D121" s="13" t="s">
        <v>18</v>
      </c>
      <c r="E121" s="13"/>
      <c r="F121" s="25">
        <f>F122+F125+F127</f>
        <v>2953758.7</v>
      </c>
    </row>
    <row r="122" spans="1:6" s="33" customFormat="1" ht="27" x14ac:dyDescent="0.2">
      <c r="A122" s="26" t="s">
        <v>193</v>
      </c>
      <c r="B122" s="27" t="s">
        <v>105</v>
      </c>
      <c r="C122" s="27" t="s">
        <v>191</v>
      </c>
      <c r="D122" s="27" t="s">
        <v>277</v>
      </c>
      <c r="E122" s="27"/>
      <c r="F122" s="25">
        <f>SUM(F123:F124)</f>
        <v>2718758.7</v>
      </c>
    </row>
    <row r="123" spans="1:6" s="33" customFormat="1" ht="51" x14ac:dyDescent="0.2">
      <c r="A123" s="23" t="s">
        <v>93</v>
      </c>
      <c r="B123" s="24" t="s">
        <v>105</v>
      </c>
      <c r="C123" s="24" t="s">
        <v>191</v>
      </c>
      <c r="D123" s="24" t="s">
        <v>277</v>
      </c>
      <c r="E123" s="24" t="s">
        <v>94</v>
      </c>
      <c r="F123" s="21">
        <v>2625758.7000000002</v>
      </c>
    </row>
    <row r="124" spans="1:6" s="33" customFormat="1" ht="25.5" x14ac:dyDescent="0.2">
      <c r="A124" s="23" t="s">
        <v>98</v>
      </c>
      <c r="B124" s="24" t="s">
        <v>105</v>
      </c>
      <c r="C124" s="24" t="s">
        <v>191</v>
      </c>
      <c r="D124" s="24" t="s">
        <v>277</v>
      </c>
      <c r="E124" s="24" t="s">
        <v>104</v>
      </c>
      <c r="F124" s="21">
        <v>93000</v>
      </c>
    </row>
    <row r="125" spans="1:6" s="33" customFormat="1" ht="13.5" x14ac:dyDescent="0.2">
      <c r="A125" s="26" t="s">
        <v>278</v>
      </c>
      <c r="B125" s="27" t="s">
        <v>105</v>
      </c>
      <c r="C125" s="27" t="s">
        <v>191</v>
      </c>
      <c r="D125" s="27" t="s">
        <v>279</v>
      </c>
      <c r="E125" s="27"/>
      <c r="F125" s="25">
        <f>SUM(F126:F126)</f>
        <v>155000</v>
      </c>
    </row>
    <row r="126" spans="1:6" s="33" customFormat="1" ht="25.5" x14ac:dyDescent="0.2">
      <c r="A126" s="23" t="s">
        <v>98</v>
      </c>
      <c r="B126" s="24" t="s">
        <v>105</v>
      </c>
      <c r="C126" s="24" t="s">
        <v>191</v>
      </c>
      <c r="D126" s="24" t="s">
        <v>279</v>
      </c>
      <c r="E126" s="24" t="s">
        <v>104</v>
      </c>
      <c r="F126" s="21">
        <v>155000</v>
      </c>
    </row>
    <row r="127" spans="1:6" s="33" customFormat="1" ht="27" x14ac:dyDescent="0.2">
      <c r="A127" s="26" t="s">
        <v>73</v>
      </c>
      <c r="B127" s="27" t="s">
        <v>105</v>
      </c>
      <c r="C127" s="27" t="s">
        <v>191</v>
      </c>
      <c r="D127" s="27" t="s">
        <v>280</v>
      </c>
      <c r="E127" s="27"/>
      <c r="F127" s="25">
        <f>SUM(F128:F128)</f>
        <v>80000</v>
      </c>
    </row>
    <row r="128" spans="1:6" s="33" customFormat="1" ht="25.5" x14ac:dyDescent="0.2">
      <c r="A128" s="23" t="s">
        <v>98</v>
      </c>
      <c r="B128" s="24" t="s">
        <v>105</v>
      </c>
      <c r="C128" s="24" t="s">
        <v>191</v>
      </c>
      <c r="D128" s="24" t="s">
        <v>280</v>
      </c>
      <c r="E128" s="24" t="s">
        <v>104</v>
      </c>
      <c r="F128" s="21">
        <v>80000</v>
      </c>
    </row>
    <row r="129" spans="1:6" s="33" customFormat="1" ht="38.25" x14ac:dyDescent="0.2">
      <c r="A129" s="11" t="s">
        <v>348</v>
      </c>
      <c r="B129" s="13" t="s">
        <v>105</v>
      </c>
      <c r="C129" s="13" t="s">
        <v>191</v>
      </c>
      <c r="D129" s="13" t="s">
        <v>23</v>
      </c>
      <c r="E129" s="13"/>
      <c r="F129" s="14">
        <f>F130</f>
        <v>100000</v>
      </c>
    </row>
    <row r="130" spans="1:6" s="33" customFormat="1" ht="40.5" x14ac:dyDescent="0.2">
      <c r="A130" s="26" t="s">
        <v>77</v>
      </c>
      <c r="B130" s="27" t="s">
        <v>105</v>
      </c>
      <c r="C130" s="27" t="s">
        <v>191</v>
      </c>
      <c r="D130" s="27" t="s">
        <v>286</v>
      </c>
      <c r="E130" s="27"/>
      <c r="F130" s="25">
        <f>SUM(F131:F131)</f>
        <v>100000</v>
      </c>
    </row>
    <row r="131" spans="1:6" s="33" customFormat="1" ht="25.5" x14ac:dyDescent="0.2">
      <c r="A131" s="23" t="s">
        <v>98</v>
      </c>
      <c r="B131" s="24" t="s">
        <v>105</v>
      </c>
      <c r="C131" s="24" t="s">
        <v>191</v>
      </c>
      <c r="D131" s="24" t="s">
        <v>285</v>
      </c>
      <c r="E131" s="24" t="s">
        <v>104</v>
      </c>
      <c r="F131" s="21">
        <v>100000</v>
      </c>
    </row>
    <row r="132" spans="1:6" s="33" customFormat="1" ht="25.5" x14ac:dyDescent="0.2">
      <c r="A132" s="11" t="s">
        <v>350</v>
      </c>
      <c r="B132" s="13" t="s">
        <v>105</v>
      </c>
      <c r="C132" s="13" t="s">
        <v>191</v>
      </c>
      <c r="D132" s="13" t="s">
        <v>100</v>
      </c>
      <c r="E132" s="13"/>
      <c r="F132" s="14">
        <f>F133</f>
        <v>29105517</v>
      </c>
    </row>
    <row r="133" spans="1:6" s="33" customFormat="1" ht="27" x14ac:dyDescent="0.2">
      <c r="A133" s="26" t="s">
        <v>171</v>
      </c>
      <c r="B133" s="27" t="s">
        <v>105</v>
      </c>
      <c r="C133" s="27" t="s">
        <v>191</v>
      </c>
      <c r="D133" s="27" t="s">
        <v>45</v>
      </c>
      <c r="E133" s="27"/>
      <c r="F133" s="25">
        <f>SUM(F134:F135)</f>
        <v>29105517</v>
      </c>
    </row>
    <row r="134" spans="1:6" s="33" customFormat="1" ht="51" x14ac:dyDescent="0.2">
      <c r="A134" s="23" t="s">
        <v>93</v>
      </c>
      <c r="B134" s="24" t="s">
        <v>105</v>
      </c>
      <c r="C134" s="24" t="s">
        <v>191</v>
      </c>
      <c r="D134" s="24" t="s">
        <v>45</v>
      </c>
      <c r="E134" s="24" t="s">
        <v>94</v>
      </c>
      <c r="F134" s="21">
        <v>27057017</v>
      </c>
    </row>
    <row r="135" spans="1:6" s="33" customFormat="1" ht="25.5" x14ac:dyDescent="0.2">
      <c r="A135" s="23" t="s">
        <v>98</v>
      </c>
      <c r="B135" s="24" t="s">
        <v>105</v>
      </c>
      <c r="C135" s="24" t="s">
        <v>191</v>
      </c>
      <c r="D135" s="24" t="s">
        <v>45</v>
      </c>
      <c r="E135" s="24" t="s">
        <v>104</v>
      </c>
      <c r="F135" s="21">
        <f>823500+1225000</f>
        <v>2048500</v>
      </c>
    </row>
    <row r="136" spans="1:6" s="33" customFormat="1" ht="25.5" x14ac:dyDescent="0.2">
      <c r="A136" s="11" t="s">
        <v>289</v>
      </c>
      <c r="B136" s="13" t="s">
        <v>105</v>
      </c>
      <c r="C136" s="13" t="s">
        <v>191</v>
      </c>
      <c r="D136" s="13" t="s">
        <v>290</v>
      </c>
      <c r="E136" s="13"/>
      <c r="F136" s="14">
        <f>F137</f>
        <v>100000</v>
      </c>
    </row>
    <row r="137" spans="1:6" s="33" customFormat="1" ht="27" x14ac:dyDescent="0.2">
      <c r="A137" s="26" t="s">
        <v>80</v>
      </c>
      <c r="B137" s="27" t="s">
        <v>105</v>
      </c>
      <c r="C137" s="27" t="s">
        <v>191</v>
      </c>
      <c r="D137" s="27" t="s">
        <v>291</v>
      </c>
      <c r="E137" s="27"/>
      <c r="F137" s="25">
        <f>SUM(F138:F138)</f>
        <v>100000</v>
      </c>
    </row>
    <row r="138" spans="1:6" s="33" customFormat="1" ht="25.5" x14ac:dyDescent="0.2">
      <c r="A138" s="23" t="s">
        <v>98</v>
      </c>
      <c r="B138" s="24" t="s">
        <v>105</v>
      </c>
      <c r="C138" s="24" t="s">
        <v>191</v>
      </c>
      <c r="D138" s="24" t="s">
        <v>291</v>
      </c>
      <c r="E138" s="24" t="s">
        <v>104</v>
      </c>
      <c r="F138" s="21">
        <v>100000</v>
      </c>
    </row>
    <row r="139" spans="1:6" s="33" customFormat="1" ht="38.25" x14ac:dyDescent="0.2">
      <c r="A139" s="11" t="s">
        <v>353</v>
      </c>
      <c r="B139" s="13" t="s">
        <v>105</v>
      </c>
      <c r="C139" s="13" t="s">
        <v>191</v>
      </c>
      <c r="D139" s="13" t="s">
        <v>293</v>
      </c>
      <c r="E139" s="13"/>
      <c r="F139" s="14">
        <f>F140+F142+F144</f>
        <v>398118</v>
      </c>
    </row>
    <row r="140" spans="1:6" s="33" customFormat="1" ht="27" x14ac:dyDescent="0.2">
      <c r="A140" s="26" t="s">
        <v>294</v>
      </c>
      <c r="B140" s="27" t="s">
        <v>105</v>
      </c>
      <c r="C140" s="27" t="s">
        <v>191</v>
      </c>
      <c r="D140" s="27" t="s">
        <v>295</v>
      </c>
      <c r="E140" s="27"/>
      <c r="F140" s="25">
        <f>SUM(F141:F141)</f>
        <v>132911</v>
      </c>
    </row>
    <row r="141" spans="1:6" s="33" customFormat="1" ht="25.5" x14ac:dyDescent="0.2">
      <c r="A141" s="23" t="s">
        <v>98</v>
      </c>
      <c r="B141" s="24" t="s">
        <v>105</v>
      </c>
      <c r="C141" s="24" t="s">
        <v>191</v>
      </c>
      <c r="D141" s="24" t="s">
        <v>295</v>
      </c>
      <c r="E141" s="24" t="s">
        <v>104</v>
      </c>
      <c r="F141" s="21">
        <v>132911</v>
      </c>
    </row>
    <row r="142" spans="1:6" s="33" customFormat="1" ht="27" x14ac:dyDescent="0.2">
      <c r="A142" s="26" t="s">
        <v>81</v>
      </c>
      <c r="B142" s="27" t="s">
        <v>105</v>
      </c>
      <c r="C142" s="27" t="s">
        <v>191</v>
      </c>
      <c r="D142" s="27" t="s">
        <v>296</v>
      </c>
      <c r="E142" s="27"/>
      <c r="F142" s="25">
        <f>SUM(F143:F143)</f>
        <v>215207</v>
      </c>
    </row>
    <row r="143" spans="1:6" s="33" customFormat="1" ht="25.5" x14ac:dyDescent="0.2">
      <c r="A143" s="23" t="s">
        <v>98</v>
      </c>
      <c r="B143" s="24" t="s">
        <v>105</v>
      </c>
      <c r="C143" s="24" t="s">
        <v>191</v>
      </c>
      <c r="D143" s="24" t="s">
        <v>296</v>
      </c>
      <c r="E143" s="24" t="s">
        <v>104</v>
      </c>
      <c r="F143" s="21">
        <v>215207</v>
      </c>
    </row>
    <row r="144" spans="1:6" s="33" customFormat="1" ht="27" x14ac:dyDescent="0.2">
      <c r="A144" s="26" t="s">
        <v>298</v>
      </c>
      <c r="B144" s="27" t="s">
        <v>105</v>
      </c>
      <c r="C144" s="27" t="s">
        <v>191</v>
      </c>
      <c r="D144" s="27" t="s">
        <v>305</v>
      </c>
      <c r="E144" s="27"/>
      <c r="F144" s="25">
        <f>SUM(F145:F145)</f>
        <v>50000</v>
      </c>
    </row>
    <row r="145" spans="1:6" s="33" customFormat="1" ht="25.5" x14ac:dyDescent="0.2">
      <c r="A145" s="23" t="s">
        <v>98</v>
      </c>
      <c r="B145" s="24" t="s">
        <v>105</v>
      </c>
      <c r="C145" s="24" t="s">
        <v>191</v>
      </c>
      <c r="D145" s="24" t="s">
        <v>305</v>
      </c>
      <c r="E145" s="24" t="s">
        <v>104</v>
      </c>
      <c r="F145" s="21">
        <v>50000</v>
      </c>
    </row>
    <row r="146" spans="1:6" s="33" customFormat="1" x14ac:dyDescent="0.2">
      <c r="A146" s="28" t="s">
        <v>315</v>
      </c>
      <c r="B146" s="29" t="s">
        <v>105</v>
      </c>
      <c r="C146" s="30" t="s">
        <v>314</v>
      </c>
      <c r="D146" s="29"/>
      <c r="E146" s="29"/>
      <c r="F146" s="31">
        <f>F147</f>
        <v>1035920</v>
      </c>
    </row>
    <row r="147" spans="1:6" s="33" customFormat="1" x14ac:dyDescent="0.2">
      <c r="A147" s="28" t="s">
        <v>34</v>
      </c>
      <c r="B147" s="29" t="s">
        <v>105</v>
      </c>
      <c r="C147" s="30" t="s">
        <v>292</v>
      </c>
      <c r="D147" s="29"/>
      <c r="E147" s="29"/>
      <c r="F147" s="31">
        <f>F148</f>
        <v>1035920</v>
      </c>
    </row>
    <row r="148" spans="1:6" s="33" customFormat="1" ht="25.5" x14ac:dyDescent="0.2">
      <c r="A148" s="11" t="s">
        <v>350</v>
      </c>
      <c r="B148" s="13" t="s">
        <v>105</v>
      </c>
      <c r="C148" s="13" t="s">
        <v>292</v>
      </c>
      <c r="D148" s="13" t="s">
        <v>100</v>
      </c>
      <c r="E148" s="29"/>
      <c r="F148" s="31">
        <f>F149</f>
        <v>1035920</v>
      </c>
    </row>
    <row r="149" spans="1:6" s="33" customFormat="1" ht="13.5" x14ac:dyDescent="0.2">
      <c r="A149" s="26" t="s">
        <v>334</v>
      </c>
      <c r="B149" s="27" t="s">
        <v>105</v>
      </c>
      <c r="C149" s="27" t="s">
        <v>292</v>
      </c>
      <c r="D149" s="27" t="s">
        <v>347</v>
      </c>
      <c r="E149" s="29"/>
      <c r="F149" s="31">
        <f>F150</f>
        <v>1035920</v>
      </c>
    </row>
    <row r="150" spans="1:6" s="33" customFormat="1" ht="27" x14ac:dyDescent="0.2">
      <c r="A150" s="26" t="s">
        <v>171</v>
      </c>
      <c r="B150" s="27" t="s">
        <v>105</v>
      </c>
      <c r="C150" s="27" t="s">
        <v>292</v>
      </c>
      <c r="D150" s="27" t="s">
        <v>45</v>
      </c>
      <c r="E150" s="27"/>
      <c r="F150" s="25">
        <f>F151</f>
        <v>1035920</v>
      </c>
    </row>
    <row r="151" spans="1:6" s="33" customFormat="1" ht="25.5" x14ac:dyDescent="0.2">
      <c r="A151" s="23" t="s">
        <v>98</v>
      </c>
      <c r="B151" s="24" t="s">
        <v>105</v>
      </c>
      <c r="C151" s="24" t="s">
        <v>292</v>
      </c>
      <c r="D151" s="24" t="s">
        <v>45</v>
      </c>
      <c r="E151" s="24" t="s">
        <v>104</v>
      </c>
      <c r="F151" s="21">
        <f>2035920-1000000</f>
        <v>1035920</v>
      </c>
    </row>
    <row r="152" spans="1:6" s="33" customFormat="1" x14ac:dyDescent="0.2">
      <c r="A152" s="11" t="s">
        <v>126</v>
      </c>
      <c r="B152" s="13" t="s">
        <v>105</v>
      </c>
      <c r="C152" s="13" t="s">
        <v>125</v>
      </c>
      <c r="D152" s="13"/>
      <c r="E152" s="13"/>
      <c r="F152" s="47">
        <f>F153+F164+F179+F183</f>
        <v>32292567.050000001</v>
      </c>
    </row>
    <row r="153" spans="1:6" s="33" customFormat="1" x14ac:dyDescent="0.2">
      <c r="A153" s="11" t="s">
        <v>35</v>
      </c>
      <c r="B153" s="13" t="s">
        <v>105</v>
      </c>
      <c r="C153" s="13" t="s">
        <v>87</v>
      </c>
      <c r="D153" s="13"/>
      <c r="E153" s="13"/>
      <c r="F153" s="14">
        <f>F154+F158+F161</f>
        <v>4968470</v>
      </c>
    </row>
    <row r="154" spans="1:6" s="33" customFormat="1" ht="25.5" x14ac:dyDescent="0.2">
      <c r="A154" s="11" t="s">
        <v>0</v>
      </c>
      <c r="B154" s="13" t="s">
        <v>105</v>
      </c>
      <c r="C154" s="13" t="s">
        <v>87</v>
      </c>
      <c r="D154" s="13" t="s">
        <v>1</v>
      </c>
      <c r="E154" s="13"/>
      <c r="F154" s="14">
        <f>F155</f>
        <v>3431640</v>
      </c>
    </row>
    <row r="155" spans="1:6" s="33" customFormat="1" x14ac:dyDescent="0.2">
      <c r="A155" s="11" t="s">
        <v>2</v>
      </c>
      <c r="B155" s="13" t="s">
        <v>105</v>
      </c>
      <c r="C155" s="13" t="s">
        <v>87</v>
      </c>
      <c r="D155" s="13" t="s">
        <v>3</v>
      </c>
      <c r="E155" s="13"/>
      <c r="F155" s="14">
        <f>F156</f>
        <v>3431640</v>
      </c>
    </row>
    <row r="156" spans="1:6" s="33" customFormat="1" ht="67.5" x14ac:dyDescent="0.2">
      <c r="A156" s="26" t="s">
        <v>324</v>
      </c>
      <c r="B156" s="27" t="s">
        <v>105</v>
      </c>
      <c r="C156" s="27" t="s">
        <v>87</v>
      </c>
      <c r="D156" s="27" t="s">
        <v>328</v>
      </c>
      <c r="E156" s="27"/>
      <c r="F156" s="25">
        <f>F157</f>
        <v>3431640</v>
      </c>
    </row>
    <row r="157" spans="1:6" s="33" customFormat="1" ht="25.5" x14ac:dyDescent="0.2">
      <c r="A157" s="23" t="s">
        <v>98</v>
      </c>
      <c r="B157" s="24" t="s">
        <v>105</v>
      </c>
      <c r="C157" s="24" t="s">
        <v>87</v>
      </c>
      <c r="D157" s="24" t="s">
        <v>328</v>
      </c>
      <c r="E157" s="24" t="s">
        <v>104</v>
      </c>
      <c r="F157" s="21">
        <f>2686273+745367</f>
        <v>3431640</v>
      </c>
    </row>
    <row r="158" spans="1:6" s="33" customFormat="1" ht="38.25" x14ac:dyDescent="0.2">
      <c r="A158" s="11" t="s">
        <v>353</v>
      </c>
      <c r="B158" s="13" t="s">
        <v>105</v>
      </c>
      <c r="C158" s="13" t="s">
        <v>87</v>
      </c>
      <c r="D158" s="13" t="s">
        <v>293</v>
      </c>
      <c r="E158" s="13"/>
      <c r="F158" s="14">
        <f>F159</f>
        <v>520000</v>
      </c>
    </row>
    <row r="159" spans="1:6" s="33" customFormat="1" ht="27" x14ac:dyDescent="0.2">
      <c r="A159" s="26" t="s">
        <v>82</v>
      </c>
      <c r="B159" s="27" t="s">
        <v>105</v>
      </c>
      <c r="C159" s="27" t="s">
        <v>87</v>
      </c>
      <c r="D159" s="27" t="s">
        <v>302</v>
      </c>
      <c r="E159" s="27"/>
      <c r="F159" s="25">
        <f>SUM(F160:F160)</f>
        <v>520000</v>
      </c>
    </row>
    <row r="160" spans="1:6" s="33" customFormat="1" ht="25.5" x14ac:dyDescent="0.2">
      <c r="A160" s="23" t="s">
        <v>98</v>
      </c>
      <c r="B160" s="24" t="s">
        <v>105</v>
      </c>
      <c r="C160" s="24" t="s">
        <v>87</v>
      </c>
      <c r="D160" s="24" t="s">
        <v>302</v>
      </c>
      <c r="E160" s="24" t="s">
        <v>104</v>
      </c>
      <c r="F160" s="21">
        <v>520000</v>
      </c>
    </row>
    <row r="161" spans="1:6" s="33" customFormat="1" ht="25.5" x14ac:dyDescent="0.2">
      <c r="A161" s="11" t="s">
        <v>307</v>
      </c>
      <c r="B161" s="13" t="s">
        <v>105</v>
      </c>
      <c r="C161" s="13" t="s">
        <v>87</v>
      </c>
      <c r="D161" s="13" t="s">
        <v>306</v>
      </c>
      <c r="E161" s="13"/>
      <c r="F161" s="14">
        <f>F162</f>
        <v>1016830</v>
      </c>
    </row>
    <row r="162" spans="1:6" s="33" customFormat="1" ht="27" x14ac:dyDescent="0.2">
      <c r="A162" s="26" t="s">
        <v>308</v>
      </c>
      <c r="B162" s="27" t="s">
        <v>105</v>
      </c>
      <c r="C162" s="27" t="s">
        <v>87</v>
      </c>
      <c r="D162" s="27" t="s">
        <v>309</v>
      </c>
      <c r="E162" s="27"/>
      <c r="F162" s="25">
        <f>SUM(F163:F163)</f>
        <v>1016830</v>
      </c>
    </row>
    <row r="163" spans="1:6" s="33" customFormat="1" ht="25.5" x14ac:dyDescent="0.2">
      <c r="A163" s="23" t="s">
        <v>98</v>
      </c>
      <c r="B163" s="24" t="s">
        <v>105</v>
      </c>
      <c r="C163" s="24" t="s">
        <v>87</v>
      </c>
      <c r="D163" s="24" t="s">
        <v>322</v>
      </c>
      <c r="E163" s="24" t="s">
        <v>104</v>
      </c>
      <c r="F163" s="21">
        <v>1016830</v>
      </c>
    </row>
    <row r="164" spans="1:6" s="33" customFormat="1" x14ac:dyDescent="0.2">
      <c r="A164" s="11" t="s">
        <v>36</v>
      </c>
      <c r="B164" s="13" t="s">
        <v>105</v>
      </c>
      <c r="C164" s="13" t="s">
        <v>131</v>
      </c>
      <c r="D164" s="13"/>
      <c r="E164" s="13"/>
      <c r="F164" s="14">
        <f>F165+F171+F176</f>
        <v>26377453.050000001</v>
      </c>
    </row>
    <row r="165" spans="1:6" s="33" customFormat="1" ht="25.5" x14ac:dyDescent="0.2">
      <c r="A165" s="11" t="s">
        <v>0</v>
      </c>
      <c r="B165" s="13" t="s">
        <v>105</v>
      </c>
      <c r="C165" s="13" t="s">
        <v>131</v>
      </c>
      <c r="D165" s="13" t="s">
        <v>1</v>
      </c>
      <c r="E165" s="13"/>
      <c r="F165" s="14">
        <f>F166</f>
        <v>13361125.050000001</v>
      </c>
    </row>
    <row r="166" spans="1:6" s="33" customFormat="1" x14ac:dyDescent="0.2">
      <c r="A166" s="11" t="s">
        <v>130</v>
      </c>
      <c r="B166" s="13" t="s">
        <v>105</v>
      </c>
      <c r="C166" s="13" t="s">
        <v>131</v>
      </c>
      <c r="D166" s="13" t="s">
        <v>132</v>
      </c>
      <c r="E166" s="13"/>
      <c r="F166" s="14">
        <f>F167+F169</f>
        <v>13361125.050000001</v>
      </c>
    </row>
    <row r="167" spans="1:6" s="33" customFormat="1" ht="67.5" x14ac:dyDescent="0.2">
      <c r="A167" s="26" t="s">
        <v>324</v>
      </c>
      <c r="B167" s="27" t="s">
        <v>105</v>
      </c>
      <c r="C167" s="27" t="s">
        <v>131</v>
      </c>
      <c r="D167" s="27" t="s">
        <v>329</v>
      </c>
      <c r="E167" s="27"/>
      <c r="F167" s="25">
        <f>F168</f>
        <v>10981248</v>
      </c>
    </row>
    <row r="168" spans="1:6" s="33" customFormat="1" ht="25.5" x14ac:dyDescent="0.2">
      <c r="A168" s="23" t="s">
        <v>98</v>
      </c>
      <c r="B168" s="24" t="s">
        <v>105</v>
      </c>
      <c r="C168" s="24" t="s">
        <v>131</v>
      </c>
      <c r="D168" s="24" t="s">
        <v>329</v>
      </c>
      <c r="E168" s="24" t="s">
        <v>104</v>
      </c>
      <c r="F168" s="21">
        <f>8596075+2385173</f>
        <v>10981248</v>
      </c>
    </row>
    <row r="169" spans="1:6" s="33" customFormat="1" ht="67.5" x14ac:dyDescent="0.2">
      <c r="A169" s="26" t="s">
        <v>325</v>
      </c>
      <c r="B169" s="27" t="s">
        <v>105</v>
      </c>
      <c r="C169" s="27" t="s">
        <v>131</v>
      </c>
      <c r="D169" s="27" t="s">
        <v>330</v>
      </c>
      <c r="E169" s="27"/>
      <c r="F169" s="25">
        <f>F170</f>
        <v>2379877.0499999998</v>
      </c>
    </row>
    <row r="170" spans="1:6" s="33" customFormat="1" ht="25.5" x14ac:dyDescent="0.2">
      <c r="A170" s="23" t="s">
        <v>98</v>
      </c>
      <c r="B170" s="24" t="s">
        <v>105</v>
      </c>
      <c r="C170" s="24" t="s">
        <v>131</v>
      </c>
      <c r="D170" s="24" t="s">
        <v>330</v>
      </c>
      <c r="E170" s="24" t="s">
        <v>104</v>
      </c>
      <c r="F170" s="21">
        <v>2379877.0499999998</v>
      </c>
    </row>
    <row r="171" spans="1:6" s="33" customFormat="1" ht="25.5" x14ac:dyDescent="0.2">
      <c r="A171" s="11" t="s">
        <v>55</v>
      </c>
      <c r="B171" s="13" t="s">
        <v>105</v>
      </c>
      <c r="C171" s="13" t="s">
        <v>131</v>
      </c>
      <c r="D171" s="13" t="s">
        <v>13</v>
      </c>
      <c r="E171" s="13"/>
      <c r="F171" s="14">
        <f>F172</f>
        <v>160000</v>
      </c>
    </row>
    <row r="172" spans="1:6" s="33" customFormat="1" ht="13.5" x14ac:dyDescent="0.2">
      <c r="A172" s="11" t="s">
        <v>54</v>
      </c>
      <c r="B172" s="13" t="s">
        <v>105</v>
      </c>
      <c r="C172" s="13" t="s">
        <v>131</v>
      </c>
      <c r="D172" s="13" t="s">
        <v>275</v>
      </c>
      <c r="E172" s="13"/>
      <c r="F172" s="25">
        <f>F173</f>
        <v>160000</v>
      </c>
    </row>
    <row r="173" spans="1:6" s="33" customFormat="1" ht="27" x14ac:dyDescent="0.2">
      <c r="A173" s="26" t="s">
        <v>84</v>
      </c>
      <c r="B173" s="27" t="s">
        <v>105</v>
      </c>
      <c r="C173" s="27" t="s">
        <v>131</v>
      </c>
      <c r="D173" s="27" t="s">
        <v>276</v>
      </c>
      <c r="E173" s="46"/>
      <c r="F173" s="25">
        <f>SUM(F174:F175)</f>
        <v>160000</v>
      </c>
    </row>
    <row r="174" spans="1:6" s="33" customFormat="1" ht="51" x14ac:dyDescent="0.2">
      <c r="A174" s="23" t="s">
        <v>93</v>
      </c>
      <c r="B174" s="24" t="s">
        <v>105</v>
      </c>
      <c r="C174" s="24" t="s">
        <v>131</v>
      </c>
      <c r="D174" s="24" t="s">
        <v>276</v>
      </c>
      <c r="E174" s="24" t="s">
        <v>94</v>
      </c>
      <c r="F174" s="21">
        <v>151000</v>
      </c>
    </row>
    <row r="175" spans="1:6" s="33" customFormat="1" ht="25.5" x14ac:dyDescent="0.2">
      <c r="A175" s="23" t="s">
        <v>98</v>
      </c>
      <c r="B175" s="24" t="s">
        <v>105</v>
      </c>
      <c r="C175" s="24" t="s">
        <v>131</v>
      </c>
      <c r="D175" s="24" t="s">
        <v>276</v>
      </c>
      <c r="E175" s="24" t="s">
        <v>104</v>
      </c>
      <c r="F175" s="21">
        <v>9000</v>
      </c>
    </row>
    <row r="176" spans="1:6" s="33" customFormat="1" ht="38.25" x14ac:dyDescent="0.2">
      <c r="A176" s="11" t="s">
        <v>354</v>
      </c>
      <c r="B176" s="13" t="s">
        <v>105</v>
      </c>
      <c r="C176" s="13" t="s">
        <v>131</v>
      </c>
      <c r="D176" s="13" t="s">
        <v>293</v>
      </c>
      <c r="E176" s="13"/>
      <c r="F176" s="14">
        <f>F177</f>
        <v>12856328</v>
      </c>
    </row>
    <row r="177" spans="1:6" s="33" customFormat="1" ht="27" x14ac:dyDescent="0.2">
      <c r="A177" s="26" t="s">
        <v>82</v>
      </c>
      <c r="B177" s="27" t="s">
        <v>105</v>
      </c>
      <c r="C177" s="27" t="s">
        <v>131</v>
      </c>
      <c r="D177" s="27" t="s">
        <v>302</v>
      </c>
      <c r="E177" s="27"/>
      <c r="F177" s="25">
        <f>SUM(F178:F178)</f>
        <v>12856328</v>
      </c>
    </row>
    <row r="178" spans="1:6" s="33" customFormat="1" ht="25.5" x14ac:dyDescent="0.2">
      <c r="A178" s="23" t="s">
        <v>98</v>
      </c>
      <c r="B178" s="24" t="s">
        <v>105</v>
      </c>
      <c r="C178" s="24" t="s">
        <v>131</v>
      </c>
      <c r="D178" s="24" t="s">
        <v>302</v>
      </c>
      <c r="E178" s="24" t="s">
        <v>104</v>
      </c>
      <c r="F178" s="21">
        <v>12856328</v>
      </c>
    </row>
    <row r="179" spans="1:6" s="33" customFormat="1" x14ac:dyDescent="0.2">
      <c r="A179" s="11" t="s">
        <v>251</v>
      </c>
      <c r="B179" s="13" t="s">
        <v>105</v>
      </c>
      <c r="C179" s="13" t="s">
        <v>85</v>
      </c>
      <c r="D179" s="13"/>
      <c r="E179" s="13"/>
      <c r="F179" s="14">
        <f>F180</f>
        <v>226000</v>
      </c>
    </row>
    <row r="180" spans="1:6" s="33" customFormat="1" ht="38.25" x14ac:dyDescent="0.2">
      <c r="A180" s="11" t="s">
        <v>354</v>
      </c>
      <c r="B180" s="13" t="s">
        <v>105</v>
      </c>
      <c r="C180" s="13" t="s">
        <v>85</v>
      </c>
      <c r="D180" s="13" t="s">
        <v>293</v>
      </c>
      <c r="E180" s="13"/>
      <c r="F180" s="14">
        <f>F181</f>
        <v>226000</v>
      </c>
    </row>
    <row r="181" spans="1:6" s="33" customFormat="1" ht="27" x14ac:dyDescent="0.2">
      <c r="A181" s="26" t="s">
        <v>83</v>
      </c>
      <c r="B181" s="27" t="s">
        <v>105</v>
      </c>
      <c r="C181" s="27" t="s">
        <v>85</v>
      </c>
      <c r="D181" s="27" t="s">
        <v>303</v>
      </c>
      <c r="E181" s="27"/>
      <c r="F181" s="25">
        <f>SUM(F182:F182)</f>
        <v>226000</v>
      </c>
    </row>
    <row r="182" spans="1:6" s="33" customFormat="1" ht="25.5" x14ac:dyDescent="0.2">
      <c r="A182" s="23" t="s">
        <v>98</v>
      </c>
      <c r="B182" s="24" t="s">
        <v>105</v>
      </c>
      <c r="C182" s="24" t="s">
        <v>85</v>
      </c>
      <c r="D182" s="24" t="s">
        <v>337</v>
      </c>
      <c r="E182" s="24" t="s">
        <v>104</v>
      </c>
      <c r="F182" s="21">
        <v>226000</v>
      </c>
    </row>
    <row r="183" spans="1:6" s="33" customFormat="1" x14ac:dyDescent="0.2">
      <c r="A183" s="11" t="s">
        <v>38</v>
      </c>
      <c r="B183" s="13" t="s">
        <v>105</v>
      </c>
      <c r="C183" s="13" t="s">
        <v>151</v>
      </c>
      <c r="D183" s="13"/>
      <c r="E183" s="13"/>
      <c r="F183" s="14">
        <f>F185</f>
        <v>720644</v>
      </c>
    </row>
    <row r="184" spans="1:6" s="33" customFormat="1" ht="25.5" x14ac:dyDescent="0.2">
      <c r="A184" s="11" t="s">
        <v>0</v>
      </c>
      <c r="B184" s="13" t="s">
        <v>105</v>
      </c>
      <c r="C184" s="13" t="s">
        <v>151</v>
      </c>
      <c r="D184" s="13" t="s">
        <v>1</v>
      </c>
      <c r="E184" s="13"/>
      <c r="F184" s="14">
        <f t="shared" ref="F184:F186" si="1">F185</f>
        <v>720644</v>
      </c>
    </row>
    <row r="185" spans="1:6" s="33" customFormat="1" x14ac:dyDescent="0.2">
      <c r="A185" s="11" t="s">
        <v>130</v>
      </c>
      <c r="B185" s="13" t="s">
        <v>105</v>
      </c>
      <c r="C185" s="13" t="s">
        <v>151</v>
      </c>
      <c r="D185" s="13" t="s">
        <v>153</v>
      </c>
      <c r="E185" s="13"/>
      <c r="F185" s="14">
        <f t="shared" si="1"/>
        <v>720644</v>
      </c>
    </row>
    <row r="186" spans="1:6" s="33" customFormat="1" ht="67.5" x14ac:dyDescent="0.2">
      <c r="A186" s="26" t="s">
        <v>324</v>
      </c>
      <c r="B186" s="27" t="s">
        <v>105</v>
      </c>
      <c r="C186" s="27" t="s">
        <v>151</v>
      </c>
      <c r="D186" s="27" t="s">
        <v>331</v>
      </c>
      <c r="E186" s="27"/>
      <c r="F186" s="25">
        <f t="shared" si="1"/>
        <v>720644</v>
      </c>
    </row>
    <row r="187" spans="1:6" s="33" customFormat="1" ht="25.5" x14ac:dyDescent="0.2">
      <c r="A187" s="23" t="s">
        <v>98</v>
      </c>
      <c r="B187" s="24" t="s">
        <v>105</v>
      </c>
      <c r="C187" s="24" t="s">
        <v>151</v>
      </c>
      <c r="D187" s="24" t="s">
        <v>331</v>
      </c>
      <c r="E187" s="24" t="s">
        <v>104</v>
      </c>
      <c r="F187" s="21">
        <f>564117+156527</f>
        <v>720644</v>
      </c>
    </row>
    <row r="188" spans="1:6" s="33" customFormat="1" x14ac:dyDescent="0.2">
      <c r="A188" s="11" t="s">
        <v>333</v>
      </c>
      <c r="B188" s="13" t="s">
        <v>105</v>
      </c>
      <c r="C188" s="13" t="s">
        <v>223</v>
      </c>
      <c r="D188" s="39"/>
      <c r="E188" s="13"/>
      <c r="F188" s="14">
        <f>F189</f>
        <v>1863233</v>
      </c>
    </row>
    <row r="189" spans="1:6" s="33" customFormat="1" x14ac:dyDescent="0.2">
      <c r="A189" s="11" t="s">
        <v>332</v>
      </c>
      <c r="B189" s="13" t="s">
        <v>105</v>
      </c>
      <c r="C189" s="13" t="s">
        <v>86</v>
      </c>
      <c r="D189" s="39"/>
      <c r="E189" s="13"/>
      <c r="F189" s="14">
        <f>F190+F194+F199</f>
        <v>1863233</v>
      </c>
    </row>
    <row r="190" spans="1:6" s="33" customFormat="1" ht="25.5" x14ac:dyDescent="0.2">
      <c r="A190" s="11" t="s">
        <v>225</v>
      </c>
      <c r="B190" s="13" t="s">
        <v>105</v>
      </c>
      <c r="C190" s="13" t="s">
        <v>223</v>
      </c>
      <c r="D190" s="13" t="s">
        <v>224</v>
      </c>
      <c r="E190" s="24"/>
      <c r="F190" s="21">
        <f>F191</f>
        <v>1218233</v>
      </c>
    </row>
    <row r="191" spans="1:6" s="33" customFormat="1" ht="25.5" x14ac:dyDescent="0.2">
      <c r="A191" s="11" t="s">
        <v>241</v>
      </c>
      <c r="B191" s="13" t="s">
        <v>105</v>
      </c>
      <c r="C191" s="13" t="s">
        <v>86</v>
      </c>
      <c r="D191" s="13" t="s">
        <v>239</v>
      </c>
      <c r="E191" s="13"/>
      <c r="F191" s="14">
        <f>F192</f>
        <v>1218233</v>
      </c>
    </row>
    <row r="192" spans="1:6" s="33" customFormat="1" ht="67.5" x14ac:dyDescent="0.2">
      <c r="A192" s="26" t="s">
        <v>324</v>
      </c>
      <c r="B192" s="27" t="s">
        <v>105</v>
      </c>
      <c r="C192" s="27" t="s">
        <v>86</v>
      </c>
      <c r="D192" s="27" t="s">
        <v>327</v>
      </c>
      <c r="E192" s="27"/>
      <c r="F192" s="25">
        <f>F193</f>
        <v>1218233</v>
      </c>
    </row>
    <row r="193" spans="1:6" s="33" customFormat="1" ht="25.5" x14ac:dyDescent="0.2">
      <c r="A193" s="23" t="s">
        <v>98</v>
      </c>
      <c r="B193" s="24" t="s">
        <v>105</v>
      </c>
      <c r="C193" s="24" t="s">
        <v>86</v>
      </c>
      <c r="D193" s="24" t="s">
        <v>327</v>
      </c>
      <c r="E193" s="24" t="s">
        <v>104</v>
      </c>
      <c r="F193" s="21">
        <v>1218233</v>
      </c>
    </row>
    <row r="194" spans="1:6" s="33" customFormat="1" ht="25.5" x14ac:dyDescent="0.2">
      <c r="A194" s="11" t="s">
        <v>55</v>
      </c>
      <c r="B194" s="13" t="s">
        <v>105</v>
      </c>
      <c r="C194" s="13" t="s">
        <v>86</v>
      </c>
      <c r="D194" s="13" t="s">
        <v>13</v>
      </c>
      <c r="E194" s="13"/>
      <c r="F194" s="14">
        <f>F195</f>
        <v>145000</v>
      </c>
    </row>
    <row r="195" spans="1:6" s="33" customFormat="1" ht="13.5" x14ac:dyDescent="0.2">
      <c r="A195" s="11" t="s">
        <v>54</v>
      </c>
      <c r="B195" s="13" t="s">
        <v>105</v>
      </c>
      <c r="C195" s="13" t="s">
        <v>86</v>
      </c>
      <c r="D195" s="13" t="s">
        <v>275</v>
      </c>
      <c r="E195" s="13"/>
      <c r="F195" s="25">
        <f>F196</f>
        <v>145000</v>
      </c>
    </row>
    <row r="196" spans="1:6" s="33" customFormat="1" ht="27" x14ac:dyDescent="0.2">
      <c r="A196" s="26" t="s">
        <v>84</v>
      </c>
      <c r="B196" s="27" t="s">
        <v>105</v>
      </c>
      <c r="C196" s="27" t="s">
        <v>86</v>
      </c>
      <c r="D196" s="27" t="s">
        <v>276</v>
      </c>
      <c r="E196" s="46"/>
      <c r="F196" s="25">
        <f>SUM(F197:F198)</f>
        <v>145000</v>
      </c>
    </row>
    <row r="197" spans="1:6" s="33" customFormat="1" ht="51" x14ac:dyDescent="0.2">
      <c r="A197" s="23" t="s">
        <v>93</v>
      </c>
      <c r="B197" s="24" t="s">
        <v>105</v>
      </c>
      <c r="C197" s="24" t="s">
        <v>86</v>
      </c>
      <c r="D197" s="24" t="s">
        <v>276</v>
      </c>
      <c r="E197" s="24" t="s">
        <v>94</v>
      </c>
      <c r="F197" s="21">
        <v>136000</v>
      </c>
    </row>
    <row r="198" spans="1:6" s="33" customFormat="1" ht="25.5" x14ac:dyDescent="0.2">
      <c r="A198" s="23" t="s">
        <v>98</v>
      </c>
      <c r="B198" s="24" t="s">
        <v>105</v>
      </c>
      <c r="C198" s="24" t="s">
        <v>86</v>
      </c>
      <c r="D198" s="24" t="s">
        <v>276</v>
      </c>
      <c r="E198" s="24" t="s">
        <v>104</v>
      </c>
      <c r="F198" s="21">
        <v>9000</v>
      </c>
    </row>
    <row r="199" spans="1:6" s="33" customFormat="1" ht="38.25" x14ac:dyDescent="0.2">
      <c r="A199" s="11" t="s">
        <v>354</v>
      </c>
      <c r="B199" s="13" t="s">
        <v>105</v>
      </c>
      <c r="C199" s="13" t="s">
        <v>86</v>
      </c>
      <c r="D199" s="13" t="s">
        <v>293</v>
      </c>
      <c r="E199" s="13"/>
      <c r="F199" s="14">
        <f>F200</f>
        <v>500000</v>
      </c>
    </row>
    <row r="200" spans="1:6" s="33" customFormat="1" ht="27" x14ac:dyDescent="0.2">
      <c r="A200" s="26" t="s">
        <v>297</v>
      </c>
      <c r="B200" s="27" t="s">
        <v>105</v>
      </c>
      <c r="C200" s="27" t="s">
        <v>86</v>
      </c>
      <c r="D200" s="27" t="s">
        <v>304</v>
      </c>
      <c r="E200" s="27"/>
      <c r="F200" s="25">
        <f>SUM(F201:F201)</f>
        <v>500000</v>
      </c>
    </row>
    <row r="201" spans="1:6" s="33" customFormat="1" ht="25.5" x14ac:dyDescent="0.2">
      <c r="A201" s="23" t="s">
        <v>98</v>
      </c>
      <c r="B201" s="24" t="s">
        <v>105</v>
      </c>
      <c r="C201" s="24" t="s">
        <v>86</v>
      </c>
      <c r="D201" s="24" t="s">
        <v>304</v>
      </c>
      <c r="E201" s="24" t="s">
        <v>104</v>
      </c>
      <c r="F201" s="21">
        <v>500000</v>
      </c>
    </row>
    <row r="202" spans="1:6" s="33" customFormat="1" x14ac:dyDescent="0.2">
      <c r="A202" s="11" t="s">
        <v>211</v>
      </c>
      <c r="B202" s="13" t="s">
        <v>105</v>
      </c>
      <c r="C202" s="13" t="s">
        <v>212</v>
      </c>
      <c r="D202" s="13"/>
      <c r="E202" s="13"/>
      <c r="F202" s="14">
        <f>F203</f>
        <v>190000</v>
      </c>
    </row>
    <row r="203" spans="1:6" s="33" customFormat="1" x14ac:dyDescent="0.2">
      <c r="A203" s="11" t="s">
        <v>213</v>
      </c>
      <c r="B203" s="13" t="s">
        <v>105</v>
      </c>
      <c r="C203" s="13" t="s">
        <v>88</v>
      </c>
      <c r="D203" s="13"/>
      <c r="E203" s="13"/>
      <c r="F203" s="14">
        <f>F204</f>
        <v>190000</v>
      </c>
    </row>
    <row r="204" spans="1:6" s="33" customFormat="1" x14ac:dyDescent="0.2">
      <c r="A204" s="11" t="s">
        <v>11</v>
      </c>
      <c r="B204" s="13" t="s">
        <v>105</v>
      </c>
      <c r="C204" s="13"/>
      <c r="D204" s="13" t="s">
        <v>215</v>
      </c>
      <c r="E204" s="13"/>
      <c r="F204" s="14">
        <f>F205</f>
        <v>190000</v>
      </c>
    </row>
    <row r="205" spans="1:6" s="33" customFormat="1" ht="13.5" x14ac:dyDescent="0.2">
      <c r="A205" s="11" t="s">
        <v>214</v>
      </c>
      <c r="B205" s="13" t="s">
        <v>105</v>
      </c>
      <c r="C205" s="13" t="s">
        <v>88</v>
      </c>
      <c r="D205" s="13" t="s">
        <v>216</v>
      </c>
      <c r="E205" s="13"/>
      <c r="F205" s="25">
        <f>F206+F209</f>
        <v>190000</v>
      </c>
    </row>
    <row r="206" spans="1:6" s="33" customFormat="1" ht="27" x14ac:dyDescent="0.2">
      <c r="A206" s="26" t="s">
        <v>217</v>
      </c>
      <c r="B206" s="27" t="s">
        <v>105</v>
      </c>
      <c r="C206" s="27" t="s">
        <v>88</v>
      </c>
      <c r="D206" s="27" t="s">
        <v>218</v>
      </c>
      <c r="E206" s="27"/>
      <c r="F206" s="25">
        <f>SUM(F207:F208)</f>
        <v>80000</v>
      </c>
    </row>
    <row r="207" spans="1:6" s="33" customFormat="1" ht="51" x14ac:dyDescent="0.2">
      <c r="A207" s="23" t="s">
        <v>93</v>
      </c>
      <c r="B207" s="24" t="s">
        <v>105</v>
      </c>
      <c r="C207" s="24" t="s">
        <v>88</v>
      </c>
      <c r="D207" s="24" t="s">
        <v>218</v>
      </c>
      <c r="E207" s="24" t="s">
        <v>94</v>
      </c>
      <c r="F207" s="21">
        <v>70000</v>
      </c>
    </row>
    <row r="208" spans="1:6" s="33" customFormat="1" ht="25.5" x14ac:dyDescent="0.2">
      <c r="A208" s="23" t="s">
        <v>98</v>
      </c>
      <c r="B208" s="24" t="s">
        <v>105</v>
      </c>
      <c r="C208" s="24" t="s">
        <v>88</v>
      </c>
      <c r="D208" s="24" t="s">
        <v>218</v>
      </c>
      <c r="E208" s="24" t="s">
        <v>104</v>
      </c>
      <c r="F208" s="21">
        <v>10000</v>
      </c>
    </row>
    <row r="209" spans="1:6" s="33" customFormat="1" ht="27" x14ac:dyDescent="0.2">
      <c r="A209" s="26" t="s">
        <v>219</v>
      </c>
      <c r="B209" s="27" t="s">
        <v>105</v>
      </c>
      <c r="C209" s="27" t="s">
        <v>88</v>
      </c>
      <c r="D209" s="27" t="s">
        <v>220</v>
      </c>
      <c r="E209" s="46"/>
      <c r="F209" s="25">
        <f>SUBTOTAL(9,F210:F211)</f>
        <v>110000</v>
      </c>
    </row>
    <row r="210" spans="1:6" s="33" customFormat="1" ht="51" x14ac:dyDescent="0.2">
      <c r="A210" s="23" t="s">
        <v>93</v>
      </c>
      <c r="B210" s="24" t="s">
        <v>105</v>
      </c>
      <c r="C210" s="24" t="s">
        <v>88</v>
      </c>
      <c r="D210" s="24" t="s">
        <v>220</v>
      </c>
      <c r="E210" s="24" t="s">
        <v>94</v>
      </c>
      <c r="F210" s="21">
        <v>80000</v>
      </c>
    </row>
    <row r="211" spans="1:6" s="33" customFormat="1" ht="25.5" x14ac:dyDescent="0.2">
      <c r="A211" s="23" t="s">
        <v>98</v>
      </c>
      <c r="B211" s="24" t="s">
        <v>105</v>
      </c>
      <c r="C211" s="24" t="s">
        <v>88</v>
      </c>
      <c r="D211" s="24" t="s">
        <v>220</v>
      </c>
      <c r="E211" s="24" t="s">
        <v>104</v>
      </c>
      <c r="F211" s="21">
        <v>30000</v>
      </c>
    </row>
    <row r="212" spans="1:6" s="33" customFormat="1" x14ac:dyDescent="0.2">
      <c r="A212" s="11" t="s">
        <v>252</v>
      </c>
      <c r="B212" s="13" t="s">
        <v>105</v>
      </c>
      <c r="C212" s="13" t="s">
        <v>253</v>
      </c>
      <c r="D212" s="13"/>
      <c r="E212" s="13"/>
      <c r="F212" s="14">
        <f>F213+F218+F226</f>
        <v>4605427</v>
      </c>
    </row>
    <row r="213" spans="1:6" s="33" customFormat="1" x14ac:dyDescent="0.2">
      <c r="A213" s="28" t="s">
        <v>39</v>
      </c>
      <c r="B213" s="29" t="s">
        <v>105</v>
      </c>
      <c r="C213" s="30" t="s">
        <v>266</v>
      </c>
      <c r="D213" s="29"/>
      <c r="E213" s="29"/>
      <c r="F213" s="31">
        <f>F216</f>
        <v>2454127</v>
      </c>
    </row>
    <row r="214" spans="1:6" s="33" customFormat="1" ht="25.5" x14ac:dyDescent="0.2">
      <c r="A214" s="11" t="s">
        <v>350</v>
      </c>
      <c r="B214" s="13" t="s">
        <v>105</v>
      </c>
      <c r="C214" s="13" t="s">
        <v>266</v>
      </c>
      <c r="D214" s="13" t="s">
        <v>100</v>
      </c>
      <c r="E214" s="29"/>
      <c r="F214" s="31">
        <f>F215</f>
        <v>2454127</v>
      </c>
    </row>
    <row r="215" spans="1:6" s="33" customFormat="1" ht="13.5" x14ac:dyDescent="0.2">
      <c r="A215" s="26" t="s">
        <v>334</v>
      </c>
      <c r="B215" s="27" t="s">
        <v>105</v>
      </c>
      <c r="C215" s="27" t="s">
        <v>266</v>
      </c>
      <c r="D215" s="27" t="s">
        <v>44</v>
      </c>
      <c r="E215" s="29"/>
      <c r="F215" s="31">
        <f>F216</f>
        <v>2454127</v>
      </c>
    </row>
    <row r="216" spans="1:6" s="33" customFormat="1" ht="13.5" x14ac:dyDescent="0.2">
      <c r="A216" s="26" t="s">
        <v>53</v>
      </c>
      <c r="B216" s="27" t="s">
        <v>105</v>
      </c>
      <c r="C216" s="27" t="s">
        <v>266</v>
      </c>
      <c r="D216" s="27" t="s">
        <v>44</v>
      </c>
      <c r="E216" s="29"/>
      <c r="F216" s="31">
        <f>F217</f>
        <v>2454127</v>
      </c>
    </row>
    <row r="217" spans="1:6" s="33" customFormat="1" x14ac:dyDescent="0.2">
      <c r="A217" s="23" t="s">
        <v>263</v>
      </c>
      <c r="B217" s="24" t="s">
        <v>105</v>
      </c>
      <c r="C217" s="24" t="s">
        <v>266</v>
      </c>
      <c r="D217" s="24" t="s">
        <v>44</v>
      </c>
      <c r="E217" s="24" t="s">
        <v>262</v>
      </c>
      <c r="F217" s="21">
        <v>2454127</v>
      </c>
    </row>
    <row r="218" spans="1:6" s="33" customFormat="1" x14ac:dyDescent="0.2">
      <c r="A218" s="28" t="s">
        <v>40</v>
      </c>
      <c r="B218" s="29" t="s">
        <v>105</v>
      </c>
      <c r="C218" s="30" t="s">
        <v>254</v>
      </c>
      <c r="D218" s="29"/>
      <c r="E218" s="29"/>
      <c r="F218" s="31">
        <f>F219</f>
        <v>960700</v>
      </c>
    </row>
    <row r="219" spans="1:6" s="33" customFormat="1" ht="25.5" x14ac:dyDescent="0.2">
      <c r="A219" s="11" t="s">
        <v>350</v>
      </c>
      <c r="B219" s="13" t="s">
        <v>105</v>
      </c>
      <c r="C219" s="13" t="s">
        <v>254</v>
      </c>
      <c r="D219" s="13" t="s">
        <v>100</v>
      </c>
      <c r="E219" s="29"/>
      <c r="F219" s="31">
        <f>F220</f>
        <v>960700</v>
      </c>
    </row>
    <row r="220" spans="1:6" s="33" customFormat="1" ht="13.5" x14ac:dyDescent="0.2">
      <c r="A220" s="26" t="s">
        <v>334</v>
      </c>
      <c r="B220" s="27" t="s">
        <v>105</v>
      </c>
      <c r="C220" s="27" t="s">
        <v>254</v>
      </c>
      <c r="D220" s="27" t="s">
        <v>44</v>
      </c>
      <c r="E220" s="29"/>
      <c r="F220" s="31">
        <f>F221+F224</f>
        <v>960700</v>
      </c>
    </row>
    <row r="221" spans="1:6" s="33" customFormat="1" ht="54" x14ac:dyDescent="0.2">
      <c r="A221" s="26" t="s">
        <v>258</v>
      </c>
      <c r="B221" s="27" t="s">
        <v>105</v>
      </c>
      <c r="C221" s="27" t="s">
        <v>254</v>
      </c>
      <c r="D221" s="27" t="s">
        <v>259</v>
      </c>
      <c r="E221" s="27"/>
      <c r="F221" s="25">
        <f>SUM(F222:F223)</f>
        <v>454600</v>
      </c>
    </row>
    <row r="222" spans="1:6" s="33" customFormat="1" ht="51" x14ac:dyDescent="0.2">
      <c r="A222" s="23" t="s">
        <v>93</v>
      </c>
      <c r="B222" s="24" t="s">
        <v>105</v>
      </c>
      <c r="C222" s="24" t="s">
        <v>254</v>
      </c>
      <c r="D222" s="24" t="s">
        <v>259</v>
      </c>
      <c r="E222" s="24" t="s">
        <v>94</v>
      </c>
      <c r="F222" s="21">
        <v>433000</v>
      </c>
    </row>
    <row r="223" spans="1:6" s="33" customFormat="1" ht="25.5" x14ac:dyDescent="0.2">
      <c r="A223" s="23" t="s">
        <v>98</v>
      </c>
      <c r="B223" s="24" t="s">
        <v>105</v>
      </c>
      <c r="C223" s="24" t="s">
        <v>254</v>
      </c>
      <c r="D223" s="24" t="s">
        <v>259</v>
      </c>
      <c r="E223" s="24" t="s">
        <v>104</v>
      </c>
      <c r="F223" s="21">
        <v>21600</v>
      </c>
    </row>
    <row r="224" spans="1:6" s="33" customFormat="1" ht="27" x14ac:dyDescent="0.2">
      <c r="A224" s="26" t="s">
        <v>260</v>
      </c>
      <c r="B224" s="27" t="s">
        <v>105</v>
      </c>
      <c r="C224" s="27" t="s">
        <v>254</v>
      </c>
      <c r="D224" s="27" t="s">
        <v>261</v>
      </c>
      <c r="E224" s="27"/>
      <c r="F224" s="25">
        <f>SUM(F225:F225)</f>
        <v>506100</v>
      </c>
    </row>
    <row r="225" spans="1:6" s="33" customFormat="1" x14ac:dyDescent="0.2">
      <c r="A225" s="23" t="s">
        <v>263</v>
      </c>
      <c r="B225" s="24" t="s">
        <v>105</v>
      </c>
      <c r="C225" s="24" t="s">
        <v>254</v>
      </c>
      <c r="D225" s="24" t="s">
        <v>261</v>
      </c>
      <c r="E225" s="24" t="s">
        <v>262</v>
      </c>
      <c r="F225" s="21">
        <v>506100</v>
      </c>
    </row>
    <row r="226" spans="1:6" s="33" customFormat="1" x14ac:dyDescent="0.2">
      <c r="A226" s="11" t="s">
        <v>41</v>
      </c>
      <c r="B226" s="13" t="s">
        <v>105</v>
      </c>
      <c r="C226" s="13" t="s">
        <v>257</v>
      </c>
      <c r="D226" s="13"/>
      <c r="E226" s="13"/>
      <c r="F226" s="14">
        <f>F227+F231+F236</f>
        <v>1190600</v>
      </c>
    </row>
    <row r="227" spans="1:6" s="33" customFormat="1" ht="25.5" x14ac:dyDescent="0.2">
      <c r="A227" s="11" t="s">
        <v>55</v>
      </c>
      <c r="B227" s="13" t="s">
        <v>105</v>
      </c>
      <c r="C227" s="13" t="s">
        <v>257</v>
      </c>
      <c r="D227" s="13" t="s">
        <v>13</v>
      </c>
      <c r="E227" s="13"/>
      <c r="F227" s="14">
        <f>F228</f>
        <v>30000</v>
      </c>
    </row>
    <row r="228" spans="1:6" s="33" customFormat="1" ht="13.5" x14ac:dyDescent="0.2">
      <c r="A228" s="11" t="s">
        <v>14</v>
      </c>
      <c r="B228" s="13" t="s">
        <v>105</v>
      </c>
      <c r="C228" s="13" t="s">
        <v>257</v>
      </c>
      <c r="D228" s="13" t="s">
        <v>15</v>
      </c>
      <c r="E228" s="13"/>
      <c r="F228" s="25">
        <f>F229</f>
        <v>30000</v>
      </c>
    </row>
    <row r="229" spans="1:6" s="33" customFormat="1" ht="40.5" x14ac:dyDescent="0.2">
      <c r="A229" s="26" t="s">
        <v>71</v>
      </c>
      <c r="B229" s="27" t="s">
        <v>105</v>
      </c>
      <c r="C229" s="27" t="s">
        <v>257</v>
      </c>
      <c r="D229" s="27" t="s">
        <v>16</v>
      </c>
      <c r="E229" s="27"/>
      <c r="F229" s="25">
        <f>SUM(F230:F230)</f>
        <v>30000</v>
      </c>
    </row>
    <row r="230" spans="1:6" s="33" customFormat="1" ht="25.5" x14ac:dyDescent="0.2">
      <c r="A230" s="23" t="s">
        <v>98</v>
      </c>
      <c r="B230" s="24" t="s">
        <v>105</v>
      </c>
      <c r="C230" s="24" t="s">
        <v>257</v>
      </c>
      <c r="D230" s="24" t="s">
        <v>16</v>
      </c>
      <c r="E230" s="24" t="s">
        <v>104</v>
      </c>
      <c r="F230" s="21">
        <v>30000</v>
      </c>
    </row>
    <row r="231" spans="1:6" s="33" customFormat="1" ht="25.5" x14ac:dyDescent="0.2">
      <c r="A231" s="11" t="s">
        <v>350</v>
      </c>
      <c r="B231" s="13" t="s">
        <v>105</v>
      </c>
      <c r="C231" s="13" t="s">
        <v>257</v>
      </c>
      <c r="D231" s="13" t="s">
        <v>100</v>
      </c>
      <c r="E231" s="29"/>
      <c r="F231" s="31">
        <f>F232</f>
        <v>952600</v>
      </c>
    </row>
    <row r="232" spans="1:6" s="33" customFormat="1" ht="13.5" x14ac:dyDescent="0.2">
      <c r="A232" s="26" t="s">
        <v>334</v>
      </c>
      <c r="B232" s="27" t="s">
        <v>105</v>
      </c>
      <c r="C232" s="27" t="s">
        <v>257</v>
      </c>
      <c r="D232" s="27" t="s">
        <v>44</v>
      </c>
      <c r="E232" s="29"/>
      <c r="F232" s="31">
        <f>F233</f>
        <v>952600</v>
      </c>
    </row>
    <row r="233" spans="1:6" s="33" customFormat="1" ht="54" x14ac:dyDescent="0.2">
      <c r="A233" s="26" t="s">
        <v>264</v>
      </c>
      <c r="B233" s="27" t="s">
        <v>105</v>
      </c>
      <c r="C233" s="27" t="s">
        <v>257</v>
      </c>
      <c r="D233" s="27" t="s">
        <v>265</v>
      </c>
      <c r="E233" s="27"/>
      <c r="F233" s="25">
        <f>SUM(F234:F235)</f>
        <v>952600</v>
      </c>
    </row>
    <row r="234" spans="1:6" s="33" customFormat="1" ht="51" x14ac:dyDescent="0.2">
      <c r="A234" s="23" t="s">
        <v>93</v>
      </c>
      <c r="B234" s="24" t="s">
        <v>105</v>
      </c>
      <c r="C234" s="24" t="s">
        <v>257</v>
      </c>
      <c r="D234" s="24" t="s">
        <v>265</v>
      </c>
      <c r="E234" s="24" t="s">
        <v>94</v>
      </c>
      <c r="F234" s="21">
        <v>898000</v>
      </c>
    </row>
    <row r="235" spans="1:6" s="33" customFormat="1" ht="25.5" x14ac:dyDescent="0.2">
      <c r="A235" s="23" t="s">
        <v>98</v>
      </c>
      <c r="B235" s="24" t="s">
        <v>105</v>
      </c>
      <c r="C235" s="24" t="s">
        <v>257</v>
      </c>
      <c r="D235" s="24" t="s">
        <v>265</v>
      </c>
      <c r="E235" s="24" t="s">
        <v>104</v>
      </c>
      <c r="F235" s="21">
        <v>54600</v>
      </c>
    </row>
    <row r="236" spans="1:6" s="33" customFormat="1" ht="25.5" x14ac:dyDescent="0.2">
      <c r="A236" s="11" t="s">
        <v>351</v>
      </c>
      <c r="B236" s="13" t="s">
        <v>105</v>
      </c>
      <c r="C236" s="13" t="s">
        <v>257</v>
      </c>
      <c r="D236" s="13" t="s">
        <v>49</v>
      </c>
      <c r="E236" s="13"/>
      <c r="F236" s="14">
        <f>F237+F240</f>
        <v>208000</v>
      </c>
    </row>
    <row r="237" spans="1:6" s="33" customFormat="1" ht="27" x14ac:dyDescent="0.2">
      <c r="A237" s="26" t="s">
        <v>79</v>
      </c>
      <c r="B237" s="27" t="s">
        <v>105</v>
      </c>
      <c r="C237" s="27" t="s">
        <v>257</v>
      </c>
      <c r="D237" s="27" t="s">
        <v>50</v>
      </c>
      <c r="E237" s="27"/>
      <c r="F237" s="25">
        <f>SUM(F238:F239)</f>
        <v>173000</v>
      </c>
    </row>
    <row r="238" spans="1:6" s="33" customFormat="1" ht="51" x14ac:dyDescent="0.2">
      <c r="A238" s="23" t="s">
        <v>93</v>
      </c>
      <c r="B238" s="24" t="s">
        <v>105</v>
      </c>
      <c r="C238" s="24" t="s">
        <v>257</v>
      </c>
      <c r="D238" s="24" t="s">
        <v>50</v>
      </c>
      <c r="E238" s="24" t="s">
        <v>94</v>
      </c>
      <c r="F238" s="21">
        <v>48000</v>
      </c>
    </row>
    <row r="239" spans="1:6" s="33" customFormat="1" ht="25.5" x14ac:dyDescent="0.2">
      <c r="A239" s="23" t="s">
        <v>98</v>
      </c>
      <c r="B239" s="24" t="s">
        <v>105</v>
      </c>
      <c r="C239" s="24" t="s">
        <v>257</v>
      </c>
      <c r="D239" s="24" t="s">
        <v>50</v>
      </c>
      <c r="E239" s="24" t="s">
        <v>104</v>
      </c>
      <c r="F239" s="21">
        <v>125000</v>
      </c>
    </row>
    <row r="240" spans="1:6" s="33" customFormat="1" ht="40.5" x14ac:dyDescent="0.2">
      <c r="A240" s="26" t="s">
        <v>312</v>
      </c>
      <c r="B240" s="27" t="s">
        <v>105</v>
      </c>
      <c r="C240" s="27" t="s">
        <v>257</v>
      </c>
      <c r="D240" s="27" t="s">
        <v>51</v>
      </c>
      <c r="E240" s="27"/>
      <c r="F240" s="25">
        <f>SUM(F241:F241)</f>
        <v>35000</v>
      </c>
    </row>
    <row r="241" spans="1:6" s="33" customFormat="1" ht="51" x14ac:dyDescent="0.2">
      <c r="A241" s="23" t="s">
        <v>93</v>
      </c>
      <c r="B241" s="24" t="s">
        <v>105</v>
      </c>
      <c r="C241" s="24" t="s">
        <v>257</v>
      </c>
      <c r="D241" s="24" t="s">
        <v>51</v>
      </c>
      <c r="E241" s="24" t="s">
        <v>94</v>
      </c>
      <c r="F241" s="21">
        <v>35000</v>
      </c>
    </row>
    <row r="242" spans="1:6" s="33" customFormat="1" x14ac:dyDescent="0.2">
      <c r="A242" s="11" t="s">
        <v>206</v>
      </c>
      <c r="B242" s="13" t="s">
        <v>105</v>
      </c>
      <c r="C242" s="13" t="s">
        <v>205</v>
      </c>
      <c r="D242" s="13"/>
      <c r="E242" s="13"/>
      <c r="F242" s="14">
        <f>F243</f>
        <v>850000</v>
      </c>
    </row>
    <row r="243" spans="1:6" s="33" customFormat="1" x14ac:dyDescent="0.2">
      <c r="A243" s="11" t="s">
        <v>42</v>
      </c>
      <c r="B243" s="13" t="s">
        <v>105</v>
      </c>
      <c r="C243" s="13" t="s">
        <v>316</v>
      </c>
      <c r="D243" s="13"/>
      <c r="E243" s="13"/>
      <c r="F243" s="14">
        <f>F245</f>
        <v>850000</v>
      </c>
    </row>
    <row r="244" spans="1:6" s="33" customFormat="1" ht="25.5" x14ac:dyDescent="0.2">
      <c r="A244" s="11" t="s">
        <v>350</v>
      </c>
      <c r="B244" s="13" t="s">
        <v>105</v>
      </c>
      <c r="C244" s="13" t="s">
        <v>316</v>
      </c>
      <c r="D244" s="13" t="s">
        <v>100</v>
      </c>
      <c r="E244" s="29"/>
      <c r="F244" s="31">
        <f>F245</f>
        <v>850000</v>
      </c>
    </row>
    <row r="245" spans="1:6" s="33" customFormat="1" ht="25.5" x14ac:dyDescent="0.2">
      <c r="A245" s="11" t="s">
        <v>207</v>
      </c>
      <c r="B245" s="13" t="s">
        <v>105</v>
      </c>
      <c r="C245" s="13" t="s">
        <v>316</v>
      </c>
      <c r="D245" s="13" t="s">
        <v>208</v>
      </c>
      <c r="E245" s="13"/>
      <c r="F245" s="14">
        <f>F246</f>
        <v>850000</v>
      </c>
    </row>
    <row r="246" spans="1:6" s="33" customFormat="1" ht="81" x14ac:dyDescent="0.2">
      <c r="A246" s="26" t="s">
        <v>209</v>
      </c>
      <c r="B246" s="27" t="s">
        <v>105</v>
      </c>
      <c r="C246" s="27" t="s">
        <v>316</v>
      </c>
      <c r="D246" s="27" t="s">
        <v>210</v>
      </c>
      <c r="E246" s="27"/>
      <c r="F246" s="25">
        <f>F247</f>
        <v>850000</v>
      </c>
    </row>
    <row r="247" spans="1:6" s="33" customFormat="1" x14ac:dyDescent="0.2">
      <c r="A247" s="23" t="s">
        <v>119</v>
      </c>
      <c r="B247" s="24" t="s">
        <v>105</v>
      </c>
      <c r="C247" s="24" t="s">
        <v>316</v>
      </c>
      <c r="D247" s="24" t="s">
        <v>46</v>
      </c>
      <c r="E247" s="24" t="s">
        <v>118</v>
      </c>
      <c r="F247" s="21">
        <v>850000</v>
      </c>
    </row>
    <row r="248" spans="1:6" s="33" customFormat="1" x14ac:dyDescent="0.2">
      <c r="A248" s="11" t="s">
        <v>112</v>
      </c>
      <c r="B248" s="13" t="s">
        <v>105</v>
      </c>
      <c r="C248" s="13" t="s">
        <v>108</v>
      </c>
      <c r="D248" s="39"/>
      <c r="E248" s="13"/>
      <c r="F248" s="14">
        <f t="shared" ref="F248:F251" si="2">F249</f>
        <v>13909050</v>
      </c>
    </row>
    <row r="249" spans="1:6" s="33" customFormat="1" ht="25.5" x14ac:dyDescent="0.2">
      <c r="A249" s="11" t="s">
        <v>43</v>
      </c>
      <c r="B249" s="13" t="s">
        <v>105</v>
      </c>
      <c r="C249" s="13" t="s">
        <v>109</v>
      </c>
      <c r="D249" s="13"/>
      <c r="E249" s="13"/>
      <c r="F249" s="14">
        <f t="shared" si="2"/>
        <v>13909050</v>
      </c>
    </row>
    <row r="250" spans="1:6" s="33" customFormat="1" ht="25.5" x14ac:dyDescent="0.2">
      <c r="A250" s="11" t="s">
        <v>52</v>
      </c>
      <c r="B250" s="13" t="s">
        <v>105</v>
      </c>
      <c r="C250" s="13" t="s">
        <v>109</v>
      </c>
      <c r="D250" s="13" t="s">
        <v>106</v>
      </c>
      <c r="E250" s="13"/>
      <c r="F250" s="14">
        <f t="shared" si="2"/>
        <v>13909050</v>
      </c>
    </row>
    <row r="251" spans="1:6" s="33" customFormat="1" ht="40.5" x14ac:dyDescent="0.2">
      <c r="A251" s="26" t="s">
        <v>78</v>
      </c>
      <c r="B251" s="27" t="s">
        <v>105</v>
      </c>
      <c r="C251" s="27" t="s">
        <v>109</v>
      </c>
      <c r="D251" s="27" t="s">
        <v>110</v>
      </c>
      <c r="E251" s="27"/>
      <c r="F251" s="25">
        <f t="shared" si="2"/>
        <v>13909050</v>
      </c>
    </row>
    <row r="252" spans="1:6" x14ac:dyDescent="0.2">
      <c r="A252" s="18" t="s">
        <v>112</v>
      </c>
      <c r="B252" s="19" t="s">
        <v>105</v>
      </c>
      <c r="C252" s="19" t="s">
        <v>109</v>
      </c>
      <c r="D252" s="19" t="s">
        <v>110</v>
      </c>
      <c r="E252" s="19" t="s">
        <v>111</v>
      </c>
      <c r="F252" s="20">
        <v>13909050</v>
      </c>
    </row>
    <row r="253" spans="1:6" ht="25.5" x14ac:dyDescent="0.2">
      <c r="A253" s="8" t="s">
        <v>360</v>
      </c>
      <c r="B253" s="9" t="s">
        <v>222</v>
      </c>
      <c r="C253" s="9"/>
      <c r="D253" s="9"/>
      <c r="E253" s="9"/>
      <c r="F253" s="10">
        <f>F264+F254</f>
        <v>36877606</v>
      </c>
    </row>
    <row r="254" spans="1:6" x14ac:dyDescent="0.2">
      <c r="A254" s="11" t="s">
        <v>180</v>
      </c>
      <c r="B254" s="13" t="s">
        <v>222</v>
      </c>
      <c r="C254" s="13" t="s">
        <v>181</v>
      </c>
      <c r="D254" s="13"/>
      <c r="E254" s="13"/>
      <c r="F254" s="14">
        <f>F255</f>
        <v>3244000</v>
      </c>
    </row>
    <row r="255" spans="1:6" x14ac:dyDescent="0.2">
      <c r="A255" s="11" t="s">
        <v>33</v>
      </c>
      <c r="B255" s="13" t="s">
        <v>222</v>
      </c>
      <c r="C255" s="13" t="s">
        <v>191</v>
      </c>
      <c r="D255" s="13"/>
      <c r="E255" s="13"/>
      <c r="F255" s="14">
        <f>F256</f>
        <v>3244000</v>
      </c>
    </row>
    <row r="256" spans="1:6" ht="25.5" x14ac:dyDescent="0.2">
      <c r="A256" s="11" t="s">
        <v>225</v>
      </c>
      <c r="B256" s="13" t="s">
        <v>222</v>
      </c>
      <c r="C256" s="13" t="s">
        <v>191</v>
      </c>
      <c r="D256" s="13" t="s">
        <v>224</v>
      </c>
      <c r="E256" s="13"/>
      <c r="F256" s="14">
        <f>F257</f>
        <v>3244000</v>
      </c>
    </row>
    <row r="257" spans="1:6" ht="27" x14ac:dyDescent="0.2">
      <c r="A257" s="26" t="s">
        <v>247</v>
      </c>
      <c r="B257" s="27" t="s">
        <v>222</v>
      </c>
      <c r="C257" s="27" t="s">
        <v>191</v>
      </c>
      <c r="D257" s="27" t="s">
        <v>248</v>
      </c>
      <c r="E257" s="27"/>
      <c r="F257" s="25">
        <f>F260+F258</f>
        <v>3244000</v>
      </c>
    </row>
    <row r="258" spans="1:6" ht="27" x14ac:dyDescent="0.2">
      <c r="A258" s="15" t="s">
        <v>12</v>
      </c>
      <c r="B258" s="16" t="s">
        <v>222</v>
      </c>
      <c r="C258" s="16" t="s">
        <v>191</v>
      </c>
      <c r="D258" s="16" t="s">
        <v>288</v>
      </c>
      <c r="E258" s="16"/>
      <c r="F258" s="17">
        <f>SUM(F259)</f>
        <v>25000</v>
      </c>
    </row>
    <row r="259" spans="1:6" ht="25.5" x14ac:dyDescent="0.2">
      <c r="A259" s="23" t="s">
        <v>98</v>
      </c>
      <c r="B259" s="24" t="s">
        <v>222</v>
      </c>
      <c r="C259" s="24" t="s">
        <v>191</v>
      </c>
      <c r="D259" s="24" t="s">
        <v>288</v>
      </c>
      <c r="E259" s="24" t="s">
        <v>104</v>
      </c>
      <c r="F259" s="21">
        <v>25000</v>
      </c>
    </row>
    <row r="260" spans="1:6" ht="27" x14ac:dyDescent="0.2">
      <c r="A260" s="15" t="s">
        <v>70</v>
      </c>
      <c r="B260" s="16" t="s">
        <v>222</v>
      </c>
      <c r="C260" s="16" t="s">
        <v>191</v>
      </c>
      <c r="D260" s="16" t="s">
        <v>250</v>
      </c>
      <c r="E260" s="16"/>
      <c r="F260" s="17">
        <f>SUM(F261:F263)</f>
        <v>3219000</v>
      </c>
    </row>
    <row r="261" spans="1:6" ht="51" x14ac:dyDescent="0.2">
      <c r="A261" s="23" t="s">
        <v>93</v>
      </c>
      <c r="B261" s="24" t="s">
        <v>222</v>
      </c>
      <c r="C261" s="24" t="s">
        <v>191</v>
      </c>
      <c r="D261" s="24" t="s">
        <v>250</v>
      </c>
      <c r="E261" s="24" t="s">
        <v>94</v>
      </c>
      <c r="F261" s="21">
        <v>2899000</v>
      </c>
    </row>
    <row r="262" spans="1:6" ht="25.5" x14ac:dyDescent="0.2">
      <c r="A262" s="23" t="s">
        <v>98</v>
      </c>
      <c r="B262" s="24" t="s">
        <v>222</v>
      </c>
      <c r="C262" s="24" t="s">
        <v>191</v>
      </c>
      <c r="D262" s="24" t="s">
        <v>250</v>
      </c>
      <c r="E262" s="24" t="s">
        <v>104</v>
      </c>
      <c r="F262" s="21">
        <v>319000</v>
      </c>
    </row>
    <row r="263" spans="1:6" x14ac:dyDescent="0.2">
      <c r="A263" s="23" t="s">
        <v>119</v>
      </c>
      <c r="B263" s="24" t="s">
        <v>222</v>
      </c>
      <c r="C263" s="24" t="s">
        <v>191</v>
      </c>
      <c r="D263" s="24" t="s">
        <v>250</v>
      </c>
      <c r="E263" s="24" t="s">
        <v>118</v>
      </c>
      <c r="F263" s="21">
        <v>1000</v>
      </c>
    </row>
    <row r="264" spans="1:6" x14ac:dyDescent="0.2">
      <c r="A264" s="11" t="s">
        <v>221</v>
      </c>
      <c r="B264" s="13" t="s">
        <v>222</v>
      </c>
      <c r="C264" s="13" t="s">
        <v>223</v>
      </c>
      <c r="D264" s="13"/>
      <c r="E264" s="13"/>
      <c r="F264" s="14">
        <f>F266</f>
        <v>33633606</v>
      </c>
    </row>
    <row r="265" spans="1:6" x14ac:dyDescent="0.2">
      <c r="A265" s="11" t="s">
        <v>332</v>
      </c>
      <c r="B265" s="13" t="s">
        <v>222</v>
      </c>
      <c r="C265" s="13" t="s">
        <v>86</v>
      </c>
      <c r="D265" s="13"/>
      <c r="E265" s="13"/>
      <c r="F265" s="14">
        <f>F266</f>
        <v>33633606</v>
      </c>
    </row>
    <row r="266" spans="1:6" ht="25.5" x14ac:dyDescent="0.2">
      <c r="A266" s="11" t="s">
        <v>225</v>
      </c>
      <c r="B266" s="13" t="s">
        <v>222</v>
      </c>
      <c r="C266" s="13" t="s">
        <v>86</v>
      </c>
      <c r="D266" s="13" t="s">
        <v>224</v>
      </c>
      <c r="E266" s="13"/>
      <c r="F266" s="14">
        <f>F267+F278+F284+F295</f>
        <v>33633606</v>
      </c>
    </row>
    <row r="267" spans="1:6" ht="40.5" x14ac:dyDescent="0.2">
      <c r="A267" s="26" t="s">
        <v>226</v>
      </c>
      <c r="B267" s="27" t="s">
        <v>222</v>
      </c>
      <c r="C267" s="27" t="s">
        <v>86</v>
      </c>
      <c r="D267" s="27" t="s">
        <v>227</v>
      </c>
      <c r="E267" s="27"/>
      <c r="F267" s="25">
        <f>F268+F270+F272+F274</f>
        <v>12690050</v>
      </c>
    </row>
    <row r="268" spans="1:6" ht="27" x14ac:dyDescent="0.2">
      <c r="A268" s="15" t="s">
        <v>362</v>
      </c>
      <c r="B268" s="16" t="s">
        <v>222</v>
      </c>
      <c r="C268" s="16" t="s">
        <v>86</v>
      </c>
      <c r="D268" s="16" t="s">
        <v>228</v>
      </c>
      <c r="E268" s="16"/>
      <c r="F268" s="17">
        <f>F269</f>
        <v>235050</v>
      </c>
    </row>
    <row r="269" spans="1:6" ht="25.5" x14ac:dyDescent="0.2">
      <c r="A269" s="23" t="s">
        <v>98</v>
      </c>
      <c r="B269" s="24" t="s">
        <v>222</v>
      </c>
      <c r="C269" s="24" t="s">
        <v>86</v>
      </c>
      <c r="D269" s="24" t="s">
        <v>228</v>
      </c>
      <c r="E269" s="24" t="s">
        <v>104</v>
      </c>
      <c r="F269" s="21">
        <v>235050</v>
      </c>
    </row>
    <row r="270" spans="1:6" ht="27" x14ac:dyDescent="0.2">
      <c r="A270" s="15" t="s">
        <v>65</v>
      </c>
      <c r="B270" s="16" t="s">
        <v>222</v>
      </c>
      <c r="C270" s="16" t="s">
        <v>86</v>
      </c>
      <c r="D270" s="16" t="s">
        <v>229</v>
      </c>
      <c r="E270" s="16"/>
      <c r="F270" s="17">
        <f>F271</f>
        <v>45000</v>
      </c>
    </row>
    <row r="271" spans="1:6" ht="25.5" x14ac:dyDescent="0.2">
      <c r="A271" s="23" t="s">
        <v>98</v>
      </c>
      <c r="B271" s="24" t="s">
        <v>222</v>
      </c>
      <c r="C271" s="24" t="s">
        <v>86</v>
      </c>
      <c r="D271" s="24" t="s">
        <v>229</v>
      </c>
      <c r="E271" s="24" t="s">
        <v>104</v>
      </c>
      <c r="F271" s="21">
        <v>45000</v>
      </c>
    </row>
    <row r="272" spans="1:6" ht="13.5" x14ac:dyDescent="0.2">
      <c r="A272" s="26" t="s">
        <v>230</v>
      </c>
      <c r="B272" s="27" t="s">
        <v>222</v>
      </c>
      <c r="C272" s="27" t="s">
        <v>86</v>
      </c>
      <c r="D272" s="27" t="s">
        <v>231</v>
      </c>
      <c r="E272" s="27"/>
      <c r="F272" s="25">
        <f>F273</f>
        <v>10000</v>
      </c>
    </row>
    <row r="273" spans="1:6" ht="25.5" x14ac:dyDescent="0.2">
      <c r="A273" s="23" t="s">
        <v>98</v>
      </c>
      <c r="B273" s="24" t="s">
        <v>222</v>
      </c>
      <c r="C273" s="24" t="s">
        <v>86</v>
      </c>
      <c r="D273" s="24" t="s">
        <v>231</v>
      </c>
      <c r="E273" s="24" t="s">
        <v>104</v>
      </c>
      <c r="F273" s="21">
        <v>10000</v>
      </c>
    </row>
    <row r="274" spans="1:6" ht="27" x14ac:dyDescent="0.2">
      <c r="A274" s="15" t="s">
        <v>232</v>
      </c>
      <c r="B274" s="16" t="s">
        <v>222</v>
      </c>
      <c r="C274" s="16" t="s">
        <v>86</v>
      </c>
      <c r="D274" s="16" t="s">
        <v>233</v>
      </c>
      <c r="E274" s="16"/>
      <c r="F274" s="17">
        <f>SUM(F275:F277)</f>
        <v>12400000</v>
      </c>
    </row>
    <row r="275" spans="1:6" ht="51" x14ac:dyDescent="0.2">
      <c r="A275" s="23" t="s">
        <v>93</v>
      </c>
      <c r="B275" s="24" t="s">
        <v>222</v>
      </c>
      <c r="C275" s="24" t="s">
        <v>86</v>
      </c>
      <c r="D275" s="24" t="s">
        <v>233</v>
      </c>
      <c r="E275" s="24" t="s">
        <v>94</v>
      </c>
      <c r="F275" s="21">
        <f>10594000+1101000</f>
        <v>11695000</v>
      </c>
    </row>
    <row r="276" spans="1:6" ht="25.5" x14ac:dyDescent="0.2">
      <c r="A276" s="23" t="s">
        <v>98</v>
      </c>
      <c r="B276" s="24" t="s">
        <v>222</v>
      </c>
      <c r="C276" s="24" t="s">
        <v>86</v>
      </c>
      <c r="D276" s="24" t="s">
        <v>233</v>
      </c>
      <c r="E276" s="24" t="s">
        <v>104</v>
      </c>
      <c r="F276" s="21">
        <v>704000</v>
      </c>
    </row>
    <row r="277" spans="1:6" x14ac:dyDescent="0.2">
      <c r="A277" s="23" t="s">
        <v>119</v>
      </c>
      <c r="B277" s="24" t="s">
        <v>222</v>
      </c>
      <c r="C277" s="24" t="s">
        <v>86</v>
      </c>
      <c r="D277" s="24" t="s">
        <v>233</v>
      </c>
      <c r="E277" s="24" t="s">
        <v>118</v>
      </c>
      <c r="F277" s="21">
        <v>1000</v>
      </c>
    </row>
    <row r="278" spans="1:6" ht="27" x14ac:dyDescent="0.2">
      <c r="A278" s="26" t="s">
        <v>240</v>
      </c>
      <c r="B278" s="27" t="s">
        <v>222</v>
      </c>
      <c r="C278" s="27" t="s">
        <v>86</v>
      </c>
      <c r="D278" s="27" t="s">
        <v>234</v>
      </c>
      <c r="E278" s="27"/>
      <c r="F278" s="25">
        <f>F279+F281</f>
        <v>1747056</v>
      </c>
    </row>
    <row r="279" spans="1:6" ht="27" x14ac:dyDescent="0.2">
      <c r="A279" s="15" t="s">
        <v>236</v>
      </c>
      <c r="B279" s="16" t="s">
        <v>222</v>
      </c>
      <c r="C279" s="16" t="s">
        <v>86</v>
      </c>
      <c r="D279" s="16" t="s">
        <v>235</v>
      </c>
      <c r="E279" s="16"/>
      <c r="F279" s="17">
        <f>F280</f>
        <v>7000</v>
      </c>
    </row>
    <row r="280" spans="1:6" ht="25.5" x14ac:dyDescent="0.2">
      <c r="A280" s="23" t="s">
        <v>98</v>
      </c>
      <c r="B280" s="24" t="s">
        <v>222</v>
      </c>
      <c r="C280" s="24" t="s">
        <v>86</v>
      </c>
      <c r="D280" s="24" t="s">
        <v>235</v>
      </c>
      <c r="E280" s="24" t="s">
        <v>104</v>
      </c>
      <c r="F280" s="21">
        <v>7000</v>
      </c>
    </row>
    <row r="281" spans="1:6" ht="27" x14ac:dyDescent="0.2">
      <c r="A281" s="15" t="s">
        <v>237</v>
      </c>
      <c r="B281" s="16" t="s">
        <v>222</v>
      </c>
      <c r="C281" s="16" t="s">
        <v>86</v>
      </c>
      <c r="D281" s="16" t="s">
        <v>238</v>
      </c>
      <c r="E281" s="16"/>
      <c r="F281" s="17">
        <f>SUM(F282:F283)</f>
        <v>1740056</v>
      </c>
    </row>
    <row r="282" spans="1:6" ht="51" x14ac:dyDescent="0.2">
      <c r="A282" s="23" t="s">
        <v>93</v>
      </c>
      <c r="B282" s="24" t="s">
        <v>222</v>
      </c>
      <c r="C282" s="24" t="s">
        <v>86</v>
      </c>
      <c r="D282" s="24" t="s">
        <v>238</v>
      </c>
      <c r="E282" s="24" t="s">
        <v>94</v>
      </c>
      <c r="F282" s="21">
        <f>1246200+109756</f>
        <v>1355956</v>
      </c>
    </row>
    <row r="283" spans="1:6" ht="25.5" x14ac:dyDescent="0.2">
      <c r="A283" s="23" t="s">
        <v>98</v>
      </c>
      <c r="B283" s="24" t="s">
        <v>222</v>
      </c>
      <c r="C283" s="24" t="s">
        <v>86</v>
      </c>
      <c r="D283" s="24" t="s">
        <v>238</v>
      </c>
      <c r="E283" s="24" t="s">
        <v>104</v>
      </c>
      <c r="F283" s="21">
        <v>384100</v>
      </c>
    </row>
    <row r="284" spans="1:6" ht="27" x14ac:dyDescent="0.2">
      <c r="A284" s="26" t="s">
        <v>241</v>
      </c>
      <c r="B284" s="27" t="s">
        <v>222</v>
      </c>
      <c r="C284" s="27" t="s">
        <v>86</v>
      </c>
      <c r="D284" s="27" t="s">
        <v>239</v>
      </c>
      <c r="E284" s="27"/>
      <c r="F284" s="25">
        <f>F285+F287+F289+F291</f>
        <v>19176500</v>
      </c>
    </row>
    <row r="285" spans="1:6" ht="27" x14ac:dyDescent="0.2">
      <c r="A285" s="15" t="s">
        <v>66</v>
      </c>
      <c r="B285" s="16" t="s">
        <v>222</v>
      </c>
      <c r="C285" s="16" t="s">
        <v>86</v>
      </c>
      <c r="D285" s="16" t="s">
        <v>242</v>
      </c>
      <c r="E285" s="16"/>
      <c r="F285" s="17">
        <f>F286</f>
        <v>200000</v>
      </c>
    </row>
    <row r="286" spans="1:6" ht="25.5" x14ac:dyDescent="0.2">
      <c r="A286" s="23" t="s">
        <v>98</v>
      </c>
      <c r="B286" s="24" t="s">
        <v>222</v>
      </c>
      <c r="C286" s="24" t="s">
        <v>86</v>
      </c>
      <c r="D286" s="24" t="s">
        <v>242</v>
      </c>
      <c r="E286" s="24" t="s">
        <v>104</v>
      </c>
      <c r="F286" s="21">
        <v>200000</v>
      </c>
    </row>
    <row r="287" spans="1:6" ht="40.5" x14ac:dyDescent="0.2">
      <c r="A287" s="15" t="s">
        <v>67</v>
      </c>
      <c r="B287" s="16" t="s">
        <v>222</v>
      </c>
      <c r="C287" s="16" t="s">
        <v>86</v>
      </c>
      <c r="D287" s="16" t="s">
        <v>243</v>
      </c>
      <c r="E287" s="16"/>
      <c r="F287" s="17">
        <f>F288</f>
        <v>264000</v>
      </c>
    </row>
    <row r="288" spans="1:6" ht="25.5" x14ac:dyDescent="0.2">
      <c r="A288" s="23" t="s">
        <v>98</v>
      </c>
      <c r="B288" s="24" t="s">
        <v>222</v>
      </c>
      <c r="C288" s="24" t="s">
        <v>86</v>
      </c>
      <c r="D288" s="24" t="s">
        <v>243</v>
      </c>
      <c r="E288" s="24" t="s">
        <v>104</v>
      </c>
      <c r="F288" s="21">
        <v>264000</v>
      </c>
    </row>
    <row r="289" spans="1:6" ht="40.5" x14ac:dyDescent="0.2">
      <c r="A289" s="15" t="s">
        <v>244</v>
      </c>
      <c r="B289" s="16" t="s">
        <v>222</v>
      </c>
      <c r="C289" s="16" t="s">
        <v>86</v>
      </c>
      <c r="D289" s="16" t="s">
        <v>245</v>
      </c>
      <c r="E289" s="16"/>
      <c r="F289" s="17">
        <f>F290</f>
        <v>2000</v>
      </c>
    </row>
    <row r="290" spans="1:6" ht="51" x14ac:dyDescent="0.2">
      <c r="A290" s="23" t="s">
        <v>93</v>
      </c>
      <c r="B290" s="24" t="s">
        <v>222</v>
      </c>
      <c r="C290" s="24" t="s">
        <v>86</v>
      </c>
      <c r="D290" s="24" t="s">
        <v>245</v>
      </c>
      <c r="E290" s="24" t="s">
        <v>94</v>
      </c>
      <c r="F290" s="21">
        <v>2000</v>
      </c>
    </row>
    <row r="291" spans="1:6" ht="13.5" x14ac:dyDescent="0.2">
      <c r="A291" s="15" t="s">
        <v>68</v>
      </c>
      <c r="B291" s="16" t="s">
        <v>222</v>
      </c>
      <c r="C291" s="16" t="s">
        <v>86</v>
      </c>
      <c r="D291" s="16" t="s">
        <v>246</v>
      </c>
      <c r="E291" s="16"/>
      <c r="F291" s="17">
        <f>SUM(F292:F294)</f>
        <v>18710500</v>
      </c>
    </row>
    <row r="292" spans="1:6" ht="51" x14ac:dyDescent="0.2">
      <c r="A292" s="23" t="s">
        <v>93</v>
      </c>
      <c r="B292" s="24" t="s">
        <v>222</v>
      </c>
      <c r="C292" s="24" t="s">
        <v>86</v>
      </c>
      <c r="D292" s="24" t="s">
        <v>246</v>
      </c>
      <c r="E292" s="24" t="s">
        <v>94</v>
      </c>
      <c r="F292" s="21">
        <f>15723500+1541000</f>
        <v>17264500</v>
      </c>
    </row>
    <row r="293" spans="1:6" ht="25.5" x14ac:dyDescent="0.2">
      <c r="A293" s="23" t="s">
        <v>98</v>
      </c>
      <c r="B293" s="24" t="s">
        <v>222</v>
      </c>
      <c r="C293" s="24" t="s">
        <v>86</v>
      </c>
      <c r="D293" s="24" t="s">
        <v>246</v>
      </c>
      <c r="E293" s="24" t="s">
        <v>104</v>
      </c>
      <c r="F293" s="21">
        <v>1346000</v>
      </c>
    </row>
    <row r="294" spans="1:6" x14ac:dyDescent="0.2">
      <c r="A294" s="23" t="s">
        <v>119</v>
      </c>
      <c r="B294" s="24" t="s">
        <v>222</v>
      </c>
      <c r="C294" s="24" t="s">
        <v>86</v>
      </c>
      <c r="D294" s="24" t="s">
        <v>246</v>
      </c>
      <c r="E294" s="24" t="s">
        <v>118</v>
      </c>
      <c r="F294" s="21">
        <v>100000</v>
      </c>
    </row>
    <row r="295" spans="1:6" ht="27" x14ac:dyDescent="0.2">
      <c r="A295" s="26" t="s">
        <v>247</v>
      </c>
      <c r="B295" s="27" t="s">
        <v>222</v>
      </c>
      <c r="C295" s="27" t="s">
        <v>86</v>
      </c>
      <c r="D295" s="27" t="s">
        <v>248</v>
      </c>
      <c r="E295" s="27"/>
      <c r="F295" s="25">
        <f>F296</f>
        <v>20000</v>
      </c>
    </row>
    <row r="296" spans="1:6" ht="27" x14ac:dyDescent="0.2">
      <c r="A296" s="15" t="s">
        <v>69</v>
      </c>
      <c r="B296" s="16" t="s">
        <v>222</v>
      </c>
      <c r="C296" s="16" t="s">
        <v>86</v>
      </c>
      <c r="D296" s="16" t="s">
        <v>249</v>
      </c>
      <c r="E296" s="16"/>
      <c r="F296" s="17">
        <f>F297</f>
        <v>20000</v>
      </c>
    </row>
    <row r="297" spans="1:6" ht="25.5" x14ac:dyDescent="0.2">
      <c r="A297" s="23" t="s">
        <v>98</v>
      </c>
      <c r="B297" s="24" t="s">
        <v>222</v>
      </c>
      <c r="C297" s="24" t="s">
        <v>86</v>
      </c>
      <c r="D297" s="24" t="s">
        <v>249</v>
      </c>
      <c r="E297" s="24" t="s">
        <v>104</v>
      </c>
      <c r="F297" s="21">
        <v>20000</v>
      </c>
    </row>
    <row r="298" spans="1:6" ht="25.5" x14ac:dyDescent="0.2">
      <c r="A298" s="8" t="s">
        <v>124</v>
      </c>
      <c r="B298" s="9" t="s">
        <v>123</v>
      </c>
      <c r="C298" s="9"/>
      <c r="D298" s="9"/>
      <c r="E298" s="9"/>
      <c r="F298" s="10">
        <f>F299+F378</f>
        <v>224290900</v>
      </c>
    </row>
    <row r="299" spans="1:6" x14ac:dyDescent="0.2">
      <c r="A299" s="22" t="s">
        <v>126</v>
      </c>
      <c r="B299" s="4" t="s">
        <v>123</v>
      </c>
      <c r="C299" s="4" t="s">
        <v>125</v>
      </c>
      <c r="D299" s="4"/>
      <c r="E299" s="4"/>
      <c r="F299" s="12">
        <f>F300+F314+F329+F337+F347</f>
        <v>223862500</v>
      </c>
    </row>
    <row r="300" spans="1:6" x14ac:dyDescent="0.2">
      <c r="A300" s="11" t="s">
        <v>35</v>
      </c>
      <c r="B300" s="13" t="s">
        <v>123</v>
      </c>
      <c r="C300" s="13" t="s">
        <v>87</v>
      </c>
      <c r="D300" s="13"/>
      <c r="E300" s="13"/>
      <c r="F300" s="14">
        <f>F301</f>
        <v>58991300</v>
      </c>
    </row>
    <row r="301" spans="1:6" ht="25.5" x14ac:dyDescent="0.2">
      <c r="A301" s="22" t="s">
        <v>0</v>
      </c>
      <c r="B301" s="4" t="s">
        <v>123</v>
      </c>
      <c r="C301" s="4" t="s">
        <v>87</v>
      </c>
      <c r="D301" s="4" t="s">
        <v>1</v>
      </c>
      <c r="E301" s="4"/>
      <c r="F301" s="12">
        <f>F302</f>
        <v>58991300</v>
      </c>
    </row>
    <row r="302" spans="1:6" x14ac:dyDescent="0.2">
      <c r="A302" s="11" t="s">
        <v>2</v>
      </c>
      <c r="B302" s="13" t="s">
        <v>123</v>
      </c>
      <c r="C302" s="13" t="s">
        <v>87</v>
      </c>
      <c r="D302" s="13" t="s">
        <v>3</v>
      </c>
      <c r="E302" s="13"/>
      <c r="F302" s="14">
        <f>F303+F307+F310+F312</f>
        <v>58991300</v>
      </c>
    </row>
    <row r="303" spans="1:6" ht="27" x14ac:dyDescent="0.2">
      <c r="A303" s="15" t="s">
        <v>56</v>
      </c>
      <c r="B303" s="16" t="s">
        <v>123</v>
      </c>
      <c r="C303" s="16" t="s">
        <v>87</v>
      </c>
      <c r="D303" s="16" t="s">
        <v>127</v>
      </c>
      <c r="E303" s="16"/>
      <c r="F303" s="17">
        <f>SUM(F304:F306)</f>
        <v>11948100</v>
      </c>
    </row>
    <row r="304" spans="1:6" ht="51" x14ac:dyDescent="0.2">
      <c r="A304" s="18" t="s">
        <v>93</v>
      </c>
      <c r="B304" s="19" t="s">
        <v>123</v>
      </c>
      <c r="C304" s="19" t="s">
        <v>87</v>
      </c>
      <c r="D304" s="19" t="s">
        <v>127</v>
      </c>
      <c r="E304" s="19" t="s">
        <v>94</v>
      </c>
      <c r="F304" s="21">
        <v>1899720</v>
      </c>
    </row>
    <row r="305" spans="1:6" ht="25.5" x14ac:dyDescent="0.2">
      <c r="A305" s="18" t="s">
        <v>98</v>
      </c>
      <c r="B305" s="19" t="s">
        <v>123</v>
      </c>
      <c r="C305" s="19" t="s">
        <v>87</v>
      </c>
      <c r="D305" s="19" t="s">
        <v>127</v>
      </c>
      <c r="E305" s="19" t="s">
        <v>104</v>
      </c>
      <c r="F305" s="21">
        <v>9887480</v>
      </c>
    </row>
    <row r="306" spans="1:6" x14ac:dyDescent="0.2">
      <c r="A306" s="18" t="s">
        <v>119</v>
      </c>
      <c r="B306" s="19" t="s">
        <v>123</v>
      </c>
      <c r="C306" s="19" t="s">
        <v>87</v>
      </c>
      <c r="D306" s="19" t="s">
        <v>127</v>
      </c>
      <c r="E306" s="19" t="s">
        <v>118</v>
      </c>
      <c r="F306" s="21">
        <v>160900</v>
      </c>
    </row>
    <row r="307" spans="1:6" ht="40.5" x14ac:dyDescent="0.2">
      <c r="A307" s="15" t="s">
        <v>138</v>
      </c>
      <c r="B307" s="16" t="s">
        <v>123</v>
      </c>
      <c r="C307" s="16" t="s">
        <v>87</v>
      </c>
      <c r="D307" s="16" t="s">
        <v>346</v>
      </c>
      <c r="E307" s="16"/>
      <c r="F307" s="17">
        <f>SUM(F308:F309)</f>
        <v>46579200</v>
      </c>
    </row>
    <row r="308" spans="1:6" ht="51" x14ac:dyDescent="0.2">
      <c r="A308" s="18" t="s">
        <v>93</v>
      </c>
      <c r="B308" s="19" t="s">
        <v>123</v>
      </c>
      <c r="C308" s="19" t="s">
        <v>87</v>
      </c>
      <c r="D308" s="19" t="s">
        <v>139</v>
      </c>
      <c r="E308" s="19" t="s">
        <v>94</v>
      </c>
      <c r="F308" s="21">
        <v>46473200</v>
      </c>
    </row>
    <row r="309" spans="1:6" ht="25.5" x14ac:dyDescent="0.2">
      <c r="A309" s="18" t="s">
        <v>98</v>
      </c>
      <c r="B309" s="19" t="s">
        <v>123</v>
      </c>
      <c r="C309" s="19" t="s">
        <v>87</v>
      </c>
      <c r="D309" s="19" t="s">
        <v>139</v>
      </c>
      <c r="E309" s="19" t="s">
        <v>104</v>
      </c>
      <c r="F309" s="21">
        <v>106000</v>
      </c>
    </row>
    <row r="310" spans="1:6" ht="27" x14ac:dyDescent="0.2">
      <c r="A310" s="15" t="s">
        <v>57</v>
      </c>
      <c r="B310" s="16" t="s">
        <v>123</v>
      </c>
      <c r="C310" s="16" t="s">
        <v>87</v>
      </c>
      <c r="D310" s="16" t="s">
        <v>128</v>
      </c>
      <c r="E310" s="16"/>
      <c r="F310" s="17">
        <f>F311</f>
        <v>279000</v>
      </c>
    </row>
    <row r="311" spans="1:6" ht="25.5" x14ac:dyDescent="0.2">
      <c r="A311" s="18" t="s">
        <v>98</v>
      </c>
      <c r="B311" s="19" t="s">
        <v>123</v>
      </c>
      <c r="C311" s="19" t="s">
        <v>87</v>
      </c>
      <c r="D311" s="19" t="s">
        <v>128</v>
      </c>
      <c r="E311" s="19" t="s">
        <v>104</v>
      </c>
      <c r="F311" s="21">
        <v>279000</v>
      </c>
    </row>
    <row r="312" spans="1:6" ht="13.5" x14ac:dyDescent="0.2">
      <c r="A312" s="15" t="s">
        <v>7</v>
      </c>
      <c r="B312" s="16" t="s">
        <v>123</v>
      </c>
      <c r="C312" s="16" t="s">
        <v>87</v>
      </c>
      <c r="D312" s="16" t="s">
        <v>129</v>
      </c>
      <c r="E312" s="16"/>
      <c r="F312" s="17">
        <f>F313</f>
        <v>185000</v>
      </c>
    </row>
    <row r="313" spans="1:6" ht="25.5" x14ac:dyDescent="0.2">
      <c r="A313" s="18" t="s">
        <v>98</v>
      </c>
      <c r="B313" s="19" t="s">
        <v>123</v>
      </c>
      <c r="C313" s="19" t="s">
        <v>87</v>
      </c>
      <c r="D313" s="19" t="s">
        <v>129</v>
      </c>
      <c r="E313" s="19" t="s">
        <v>104</v>
      </c>
      <c r="F313" s="21">
        <v>185000</v>
      </c>
    </row>
    <row r="314" spans="1:6" x14ac:dyDescent="0.2">
      <c r="A314" s="11" t="s">
        <v>36</v>
      </c>
      <c r="B314" s="13" t="s">
        <v>123</v>
      </c>
      <c r="C314" s="13" t="s">
        <v>131</v>
      </c>
      <c r="D314" s="13"/>
      <c r="E314" s="13"/>
      <c r="F314" s="14">
        <f>F315</f>
        <v>125977909</v>
      </c>
    </row>
    <row r="315" spans="1:6" x14ac:dyDescent="0.2">
      <c r="A315" s="11" t="s">
        <v>130</v>
      </c>
      <c r="B315" s="13" t="s">
        <v>123</v>
      </c>
      <c r="C315" s="13" t="s">
        <v>131</v>
      </c>
      <c r="D315" s="13" t="s">
        <v>132</v>
      </c>
      <c r="E315" s="13"/>
      <c r="F315" s="14">
        <f>F316+F323+F327+F325+F320</f>
        <v>125977909</v>
      </c>
    </row>
    <row r="316" spans="1:6" ht="40.5" x14ac:dyDescent="0.2">
      <c r="A316" s="15" t="s">
        <v>59</v>
      </c>
      <c r="B316" s="16" t="s">
        <v>123</v>
      </c>
      <c r="C316" s="16" t="s">
        <v>131</v>
      </c>
      <c r="D316" s="16" t="s">
        <v>133</v>
      </c>
      <c r="E316" s="16"/>
      <c r="F316" s="17">
        <f>SUM(F317:F319)</f>
        <v>25376609</v>
      </c>
    </row>
    <row r="317" spans="1:6" ht="51" x14ac:dyDescent="0.2">
      <c r="A317" s="18" t="s">
        <v>93</v>
      </c>
      <c r="B317" s="19" t="s">
        <v>123</v>
      </c>
      <c r="C317" s="19" t="s">
        <v>131</v>
      </c>
      <c r="D317" s="19" t="s">
        <v>133</v>
      </c>
      <c r="E317" s="19" t="s">
        <v>94</v>
      </c>
      <c r="F317" s="20">
        <v>7085625</v>
      </c>
    </row>
    <row r="318" spans="1:6" ht="25.5" x14ac:dyDescent="0.2">
      <c r="A318" s="18" t="s">
        <v>98</v>
      </c>
      <c r="B318" s="19" t="s">
        <v>123</v>
      </c>
      <c r="C318" s="19" t="s">
        <v>131</v>
      </c>
      <c r="D318" s="19" t="s">
        <v>133</v>
      </c>
      <c r="E318" s="19" t="s">
        <v>104</v>
      </c>
      <c r="F318" s="20">
        <v>18027354</v>
      </c>
    </row>
    <row r="319" spans="1:6" x14ac:dyDescent="0.2">
      <c r="A319" s="18" t="s">
        <v>119</v>
      </c>
      <c r="B319" s="19" t="s">
        <v>123</v>
      </c>
      <c r="C319" s="19" t="s">
        <v>131</v>
      </c>
      <c r="D319" s="19" t="s">
        <v>133</v>
      </c>
      <c r="E319" s="19" t="s">
        <v>118</v>
      </c>
      <c r="F319" s="20">
        <v>263630</v>
      </c>
    </row>
    <row r="320" spans="1:6" ht="81" x14ac:dyDescent="0.2">
      <c r="A320" s="15" t="s">
        <v>140</v>
      </c>
      <c r="B320" s="16" t="s">
        <v>123</v>
      </c>
      <c r="C320" s="16" t="s">
        <v>131</v>
      </c>
      <c r="D320" s="16" t="s">
        <v>141</v>
      </c>
      <c r="E320" s="16"/>
      <c r="F320" s="17">
        <f>SUM(F321:F322)</f>
        <v>99803300</v>
      </c>
    </row>
    <row r="321" spans="1:6" ht="51" x14ac:dyDescent="0.2">
      <c r="A321" s="18" t="s">
        <v>93</v>
      </c>
      <c r="B321" s="19" t="s">
        <v>123</v>
      </c>
      <c r="C321" s="19" t="s">
        <v>131</v>
      </c>
      <c r="D321" s="19" t="s">
        <v>141</v>
      </c>
      <c r="E321" s="19" t="s">
        <v>94</v>
      </c>
      <c r="F321" s="20">
        <v>98224800</v>
      </c>
    </row>
    <row r="322" spans="1:6" ht="25.5" x14ac:dyDescent="0.2">
      <c r="A322" s="18" t="s">
        <v>98</v>
      </c>
      <c r="B322" s="19" t="s">
        <v>123</v>
      </c>
      <c r="C322" s="19" t="s">
        <v>131</v>
      </c>
      <c r="D322" s="19" t="s">
        <v>141</v>
      </c>
      <c r="E322" s="19" t="s">
        <v>104</v>
      </c>
      <c r="F322" s="20">
        <v>1578500</v>
      </c>
    </row>
    <row r="323" spans="1:6" ht="27" x14ac:dyDescent="0.2">
      <c r="A323" s="15" t="s">
        <v>60</v>
      </c>
      <c r="B323" s="16" t="s">
        <v>123</v>
      </c>
      <c r="C323" s="16" t="s">
        <v>131</v>
      </c>
      <c r="D323" s="16" t="s">
        <v>134</v>
      </c>
      <c r="E323" s="16"/>
      <c r="F323" s="17">
        <f>F324</f>
        <v>258000</v>
      </c>
    </row>
    <row r="324" spans="1:6" ht="25.5" x14ac:dyDescent="0.2">
      <c r="A324" s="18" t="s">
        <v>98</v>
      </c>
      <c r="B324" s="19" t="s">
        <v>123</v>
      </c>
      <c r="C324" s="19" t="s">
        <v>131</v>
      </c>
      <c r="D324" s="19" t="s">
        <v>134</v>
      </c>
      <c r="E324" s="19" t="s">
        <v>104</v>
      </c>
      <c r="F324" s="20">
        <v>258000</v>
      </c>
    </row>
    <row r="325" spans="1:6" ht="27" x14ac:dyDescent="0.2">
      <c r="A325" s="15" t="s">
        <v>58</v>
      </c>
      <c r="B325" s="16" t="s">
        <v>123</v>
      </c>
      <c r="C325" s="16" t="s">
        <v>131</v>
      </c>
      <c r="D325" s="16" t="s">
        <v>137</v>
      </c>
      <c r="E325" s="16"/>
      <c r="F325" s="17">
        <f>F326</f>
        <v>280000</v>
      </c>
    </row>
    <row r="326" spans="1:6" ht="25.5" x14ac:dyDescent="0.2">
      <c r="A326" s="18" t="s">
        <v>98</v>
      </c>
      <c r="B326" s="19" t="s">
        <v>123</v>
      </c>
      <c r="C326" s="19" t="s">
        <v>131</v>
      </c>
      <c r="D326" s="19" t="s">
        <v>137</v>
      </c>
      <c r="E326" s="19" t="s">
        <v>104</v>
      </c>
      <c r="F326" s="20">
        <v>280000</v>
      </c>
    </row>
    <row r="327" spans="1:6" ht="27" x14ac:dyDescent="0.2">
      <c r="A327" s="15" t="s">
        <v>136</v>
      </c>
      <c r="B327" s="16" t="s">
        <v>123</v>
      </c>
      <c r="C327" s="16" t="s">
        <v>131</v>
      </c>
      <c r="D327" s="16" t="s">
        <v>135</v>
      </c>
      <c r="E327" s="16"/>
      <c r="F327" s="17">
        <f>F328</f>
        <v>260000</v>
      </c>
    </row>
    <row r="328" spans="1:6" ht="25.5" x14ac:dyDescent="0.2">
      <c r="A328" s="18" t="s">
        <v>98</v>
      </c>
      <c r="B328" s="19" t="s">
        <v>123</v>
      </c>
      <c r="C328" s="19" t="s">
        <v>131</v>
      </c>
      <c r="D328" s="19" t="s">
        <v>135</v>
      </c>
      <c r="E328" s="19" t="s">
        <v>104</v>
      </c>
      <c r="F328" s="20">
        <v>260000</v>
      </c>
    </row>
    <row r="329" spans="1:6" x14ac:dyDescent="0.2">
      <c r="A329" s="11" t="s">
        <v>251</v>
      </c>
      <c r="B329" s="13" t="s">
        <v>123</v>
      </c>
      <c r="C329" s="13" t="s">
        <v>85</v>
      </c>
      <c r="D329" s="13"/>
      <c r="E329" s="13"/>
      <c r="F329" s="14">
        <f>F330</f>
        <v>12524900</v>
      </c>
    </row>
    <row r="330" spans="1:6" x14ac:dyDescent="0.2">
      <c r="A330" s="11" t="s">
        <v>142</v>
      </c>
      <c r="B330" s="13" t="s">
        <v>123</v>
      </c>
      <c r="C330" s="13" t="s">
        <v>85</v>
      </c>
      <c r="D330" s="13" t="s">
        <v>143</v>
      </c>
      <c r="E330" s="13"/>
      <c r="F330" s="14">
        <f>F331+F335</f>
        <v>12524900</v>
      </c>
    </row>
    <row r="331" spans="1:6" ht="27" x14ac:dyDescent="0.2">
      <c r="A331" s="15" t="s">
        <v>62</v>
      </c>
      <c r="B331" s="16" t="s">
        <v>123</v>
      </c>
      <c r="C331" s="16" t="s">
        <v>85</v>
      </c>
      <c r="D331" s="16" t="s">
        <v>144</v>
      </c>
      <c r="E331" s="16"/>
      <c r="F331" s="17">
        <f>SUM(F332:F334)</f>
        <v>12363300</v>
      </c>
    </row>
    <row r="332" spans="1:6" ht="51" x14ac:dyDescent="0.2">
      <c r="A332" s="18" t="s">
        <v>93</v>
      </c>
      <c r="B332" s="19" t="s">
        <v>123</v>
      </c>
      <c r="C332" s="19" t="s">
        <v>85</v>
      </c>
      <c r="D332" s="19" t="s">
        <v>144</v>
      </c>
      <c r="E332" s="19" t="s">
        <v>94</v>
      </c>
      <c r="F332" s="20">
        <v>11100462.59</v>
      </c>
    </row>
    <row r="333" spans="1:6" ht="25.5" x14ac:dyDescent="0.2">
      <c r="A333" s="18" t="s">
        <v>98</v>
      </c>
      <c r="B333" s="19" t="s">
        <v>123</v>
      </c>
      <c r="C333" s="19" t="s">
        <v>85</v>
      </c>
      <c r="D333" s="19" t="s">
        <v>144</v>
      </c>
      <c r="E333" s="19" t="s">
        <v>104</v>
      </c>
      <c r="F333" s="20">
        <v>1257337.4099999999</v>
      </c>
    </row>
    <row r="334" spans="1:6" x14ac:dyDescent="0.2">
      <c r="A334" s="18" t="s">
        <v>119</v>
      </c>
      <c r="B334" s="19" t="s">
        <v>123</v>
      </c>
      <c r="C334" s="19" t="s">
        <v>85</v>
      </c>
      <c r="D334" s="19" t="s">
        <v>144</v>
      </c>
      <c r="E334" s="19" t="s">
        <v>118</v>
      </c>
      <c r="F334" s="20">
        <v>5500</v>
      </c>
    </row>
    <row r="335" spans="1:6" ht="27" x14ac:dyDescent="0.2">
      <c r="A335" s="15" t="s">
        <v>61</v>
      </c>
      <c r="B335" s="16" t="s">
        <v>123</v>
      </c>
      <c r="C335" s="16" t="s">
        <v>85</v>
      </c>
      <c r="D335" s="16" t="s">
        <v>145</v>
      </c>
      <c r="E335" s="16"/>
      <c r="F335" s="17">
        <f>F336</f>
        <v>161600</v>
      </c>
    </row>
    <row r="336" spans="1:6" ht="25.5" x14ac:dyDescent="0.2">
      <c r="A336" s="18" t="s">
        <v>98</v>
      </c>
      <c r="B336" s="19" t="s">
        <v>123</v>
      </c>
      <c r="C336" s="19" t="s">
        <v>85</v>
      </c>
      <c r="D336" s="19" t="s">
        <v>145</v>
      </c>
      <c r="E336" s="19" t="s">
        <v>104</v>
      </c>
      <c r="F336" s="20">
        <v>161600</v>
      </c>
    </row>
    <row r="337" spans="1:6" x14ac:dyDescent="0.2">
      <c r="A337" s="11" t="s">
        <v>37</v>
      </c>
      <c r="B337" s="13" t="s">
        <v>123</v>
      </c>
      <c r="C337" s="13" t="s">
        <v>146</v>
      </c>
      <c r="D337" s="13"/>
      <c r="E337" s="13"/>
      <c r="F337" s="14">
        <f>F338</f>
        <v>1763691</v>
      </c>
    </row>
    <row r="338" spans="1:6" ht="25.5" x14ac:dyDescent="0.2">
      <c r="A338" s="11" t="s">
        <v>4</v>
      </c>
      <c r="B338" s="13" t="s">
        <v>123</v>
      </c>
      <c r="C338" s="13" t="s">
        <v>146</v>
      </c>
      <c r="D338" s="13" t="s">
        <v>5</v>
      </c>
      <c r="E338" s="13"/>
      <c r="F338" s="14">
        <f>F339+F341+F345+F343</f>
        <v>1763691</v>
      </c>
    </row>
    <row r="339" spans="1:6" ht="13.5" x14ac:dyDescent="0.2">
      <c r="A339" s="15" t="s">
        <v>63</v>
      </c>
      <c r="B339" s="16" t="s">
        <v>123</v>
      </c>
      <c r="C339" s="16" t="s">
        <v>146</v>
      </c>
      <c r="D339" s="16" t="s">
        <v>147</v>
      </c>
      <c r="E339" s="16"/>
      <c r="F339" s="17">
        <f>SUM(F340:F340)</f>
        <v>72600</v>
      </c>
    </row>
    <row r="340" spans="1:6" ht="25.5" x14ac:dyDescent="0.2">
      <c r="A340" s="18" t="s">
        <v>98</v>
      </c>
      <c r="B340" s="19" t="s">
        <v>123</v>
      </c>
      <c r="C340" s="19" t="s">
        <v>146</v>
      </c>
      <c r="D340" s="19" t="s">
        <v>147</v>
      </c>
      <c r="E340" s="19" t="s">
        <v>104</v>
      </c>
      <c r="F340" s="20">
        <v>72600</v>
      </c>
    </row>
    <row r="341" spans="1:6" ht="67.5" x14ac:dyDescent="0.2">
      <c r="A341" s="15" t="s">
        <v>339</v>
      </c>
      <c r="B341" s="16" t="s">
        <v>123</v>
      </c>
      <c r="C341" s="16" t="s">
        <v>146</v>
      </c>
      <c r="D341" s="16" t="s">
        <v>338</v>
      </c>
      <c r="E341" s="16"/>
      <c r="F341" s="17">
        <f>SUM(F342:F342)</f>
        <v>129920</v>
      </c>
    </row>
    <row r="342" spans="1:6" ht="25.5" x14ac:dyDescent="0.2">
      <c r="A342" s="18" t="s">
        <v>98</v>
      </c>
      <c r="B342" s="19" t="s">
        <v>123</v>
      </c>
      <c r="C342" s="19" t="s">
        <v>146</v>
      </c>
      <c r="D342" s="19" t="s">
        <v>338</v>
      </c>
      <c r="E342" s="19" t="s">
        <v>104</v>
      </c>
      <c r="F342" s="20">
        <v>129920</v>
      </c>
    </row>
    <row r="343" spans="1:6" ht="27" x14ac:dyDescent="0.2">
      <c r="A343" s="15" t="s">
        <v>149</v>
      </c>
      <c r="B343" s="16" t="s">
        <v>123</v>
      </c>
      <c r="C343" s="16" t="s">
        <v>146</v>
      </c>
      <c r="D343" s="16" t="s">
        <v>148</v>
      </c>
      <c r="E343" s="16"/>
      <c r="F343" s="17">
        <f>SUM(F344:F344)</f>
        <v>326500</v>
      </c>
    </row>
    <row r="344" spans="1:6" x14ac:dyDescent="0.2">
      <c r="A344" s="18" t="s">
        <v>119</v>
      </c>
      <c r="B344" s="19" t="s">
        <v>123</v>
      </c>
      <c r="C344" s="19" t="s">
        <v>146</v>
      </c>
      <c r="D344" s="19" t="s">
        <v>148</v>
      </c>
      <c r="E344" s="19" t="s">
        <v>118</v>
      </c>
      <c r="F344" s="20">
        <v>326500</v>
      </c>
    </row>
    <row r="345" spans="1:6" ht="27" x14ac:dyDescent="0.2">
      <c r="A345" s="15" t="s">
        <v>6</v>
      </c>
      <c r="B345" s="16" t="s">
        <v>123</v>
      </c>
      <c r="C345" s="16" t="s">
        <v>146</v>
      </c>
      <c r="D345" s="16" t="s">
        <v>150</v>
      </c>
      <c r="E345" s="16"/>
      <c r="F345" s="17">
        <f>F346</f>
        <v>1234671</v>
      </c>
    </row>
    <row r="346" spans="1:6" ht="51" x14ac:dyDescent="0.2">
      <c r="A346" s="18" t="s">
        <v>93</v>
      </c>
      <c r="B346" s="19" t="s">
        <v>123</v>
      </c>
      <c r="C346" s="19" t="s">
        <v>146</v>
      </c>
      <c r="D346" s="19" t="s">
        <v>150</v>
      </c>
      <c r="E346" s="19" t="s">
        <v>94</v>
      </c>
      <c r="F346" s="20">
        <v>1234671</v>
      </c>
    </row>
    <row r="347" spans="1:6" x14ac:dyDescent="0.2">
      <c r="A347" s="11" t="s">
        <v>38</v>
      </c>
      <c r="B347" s="13" t="s">
        <v>123</v>
      </c>
      <c r="C347" s="13" t="s">
        <v>151</v>
      </c>
      <c r="D347" s="13"/>
      <c r="E347" s="13"/>
      <c r="F347" s="14">
        <f>F348</f>
        <v>24604700</v>
      </c>
    </row>
    <row r="348" spans="1:6" x14ac:dyDescent="0.2">
      <c r="A348" s="11" t="s">
        <v>152</v>
      </c>
      <c r="B348" s="13" t="s">
        <v>123</v>
      </c>
      <c r="C348" s="13" t="s">
        <v>151</v>
      </c>
      <c r="D348" s="13" t="s">
        <v>153</v>
      </c>
      <c r="E348" s="13"/>
      <c r="F348" s="14">
        <f>F349++F352+F356+F359+F362+F366+F369+F371+F373+F376</f>
        <v>24604700</v>
      </c>
    </row>
    <row r="349" spans="1:6" ht="13.5" x14ac:dyDescent="0.2">
      <c r="A349" s="15" t="s">
        <v>155</v>
      </c>
      <c r="B349" s="16" t="s">
        <v>123</v>
      </c>
      <c r="C349" s="16" t="s">
        <v>151</v>
      </c>
      <c r="D349" s="16" t="s">
        <v>154</v>
      </c>
      <c r="E349" s="16"/>
      <c r="F349" s="17">
        <f>SUM(F350:F351)</f>
        <v>3731700</v>
      </c>
    </row>
    <row r="350" spans="1:6" ht="51" x14ac:dyDescent="0.2">
      <c r="A350" s="18" t="s">
        <v>93</v>
      </c>
      <c r="B350" s="19" t="s">
        <v>123</v>
      </c>
      <c r="C350" s="19" t="s">
        <v>151</v>
      </c>
      <c r="D350" s="19" t="s">
        <v>154</v>
      </c>
      <c r="E350" s="19" t="s">
        <v>94</v>
      </c>
      <c r="F350" s="20">
        <v>3719700</v>
      </c>
    </row>
    <row r="351" spans="1:6" ht="25.5" x14ac:dyDescent="0.2">
      <c r="A351" s="18" t="s">
        <v>98</v>
      </c>
      <c r="B351" s="19" t="s">
        <v>123</v>
      </c>
      <c r="C351" s="19" t="s">
        <v>151</v>
      </c>
      <c r="D351" s="19" t="s">
        <v>154</v>
      </c>
      <c r="E351" s="19" t="s">
        <v>104</v>
      </c>
      <c r="F351" s="20">
        <v>12000</v>
      </c>
    </row>
    <row r="352" spans="1:6" ht="27" x14ac:dyDescent="0.2">
      <c r="A352" s="15" t="s">
        <v>156</v>
      </c>
      <c r="B352" s="16" t="s">
        <v>123</v>
      </c>
      <c r="C352" s="16" t="s">
        <v>151</v>
      </c>
      <c r="D352" s="16" t="s">
        <v>157</v>
      </c>
      <c r="E352" s="16"/>
      <c r="F352" s="17">
        <f>SUM(F353:F355)</f>
        <v>18184400</v>
      </c>
    </row>
    <row r="353" spans="1:6" ht="51" x14ac:dyDescent="0.2">
      <c r="A353" s="18" t="s">
        <v>93</v>
      </c>
      <c r="B353" s="19" t="s">
        <v>123</v>
      </c>
      <c r="C353" s="19" t="s">
        <v>151</v>
      </c>
      <c r="D353" s="19" t="s">
        <v>157</v>
      </c>
      <c r="E353" s="19" t="s">
        <v>94</v>
      </c>
      <c r="F353" s="20">
        <v>15981580</v>
      </c>
    </row>
    <row r="354" spans="1:6" ht="25.5" x14ac:dyDescent="0.2">
      <c r="A354" s="18" t="s">
        <v>98</v>
      </c>
      <c r="B354" s="19" t="s">
        <v>123</v>
      </c>
      <c r="C354" s="19" t="s">
        <v>151</v>
      </c>
      <c r="D354" s="19" t="s">
        <v>157</v>
      </c>
      <c r="E354" s="19" t="s">
        <v>104</v>
      </c>
      <c r="F354" s="20">
        <v>2136520</v>
      </c>
    </row>
    <row r="355" spans="1:6" x14ac:dyDescent="0.2">
      <c r="A355" s="18" t="s">
        <v>119</v>
      </c>
      <c r="B355" s="19" t="s">
        <v>123</v>
      </c>
      <c r="C355" s="19" t="s">
        <v>151</v>
      </c>
      <c r="D355" s="19" t="s">
        <v>157</v>
      </c>
      <c r="E355" s="19" t="s">
        <v>118</v>
      </c>
      <c r="F355" s="20">
        <v>66300</v>
      </c>
    </row>
    <row r="356" spans="1:6" ht="13.5" x14ac:dyDescent="0.2">
      <c r="A356" s="15" t="s">
        <v>64</v>
      </c>
      <c r="B356" s="16" t="s">
        <v>123</v>
      </c>
      <c r="C356" s="16" t="s">
        <v>151</v>
      </c>
      <c r="D356" s="16" t="s">
        <v>158</v>
      </c>
      <c r="E356" s="16"/>
      <c r="F356" s="17">
        <f>SUM(F357:F358)</f>
        <v>220600</v>
      </c>
    </row>
    <row r="357" spans="1:6" ht="51" x14ac:dyDescent="0.2">
      <c r="A357" s="18" t="s">
        <v>93</v>
      </c>
      <c r="B357" s="19" t="s">
        <v>123</v>
      </c>
      <c r="C357" s="19" t="s">
        <v>151</v>
      </c>
      <c r="D357" s="19" t="s">
        <v>158</v>
      </c>
      <c r="E357" s="19" t="s">
        <v>94</v>
      </c>
      <c r="F357" s="20">
        <v>40600</v>
      </c>
    </row>
    <row r="358" spans="1:6" x14ac:dyDescent="0.2">
      <c r="A358" s="18" t="s">
        <v>119</v>
      </c>
      <c r="B358" s="19" t="s">
        <v>123</v>
      </c>
      <c r="C358" s="19" t="s">
        <v>151</v>
      </c>
      <c r="D358" s="19" t="s">
        <v>158</v>
      </c>
      <c r="E358" s="19" t="s">
        <v>104</v>
      </c>
      <c r="F358" s="20">
        <v>180000</v>
      </c>
    </row>
    <row r="359" spans="1:6" ht="27" x14ac:dyDescent="0.2">
      <c r="A359" s="15" t="s">
        <v>10</v>
      </c>
      <c r="B359" s="16" t="s">
        <v>123</v>
      </c>
      <c r="C359" s="16" t="s">
        <v>151</v>
      </c>
      <c r="D359" s="16" t="s">
        <v>159</v>
      </c>
      <c r="E359" s="16"/>
      <c r="F359" s="17">
        <f>SUM(F360:F361)</f>
        <v>368300</v>
      </c>
    </row>
    <row r="360" spans="1:6" ht="51" x14ac:dyDescent="0.2">
      <c r="A360" s="18" t="s">
        <v>93</v>
      </c>
      <c r="B360" s="19" t="s">
        <v>123</v>
      </c>
      <c r="C360" s="19" t="s">
        <v>151</v>
      </c>
      <c r="D360" s="19" t="s">
        <v>159</v>
      </c>
      <c r="E360" s="19" t="s">
        <v>94</v>
      </c>
      <c r="F360" s="20">
        <v>261000</v>
      </c>
    </row>
    <row r="361" spans="1:6" ht="25.5" x14ac:dyDescent="0.2">
      <c r="A361" s="18" t="s">
        <v>98</v>
      </c>
      <c r="B361" s="19" t="s">
        <v>123</v>
      </c>
      <c r="C361" s="19" t="s">
        <v>151</v>
      </c>
      <c r="D361" s="19" t="s">
        <v>159</v>
      </c>
      <c r="E361" s="19" t="s">
        <v>104</v>
      </c>
      <c r="F361" s="20">
        <v>107300</v>
      </c>
    </row>
    <row r="362" spans="1:6" ht="27" x14ac:dyDescent="0.2">
      <c r="A362" s="15" t="s">
        <v>9</v>
      </c>
      <c r="B362" s="16" t="s">
        <v>123</v>
      </c>
      <c r="C362" s="16" t="s">
        <v>151</v>
      </c>
      <c r="D362" s="16" t="s">
        <v>160</v>
      </c>
      <c r="E362" s="16"/>
      <c r="F362" s="17">
        <f>SUM(F363:F365)</f>
        <v>336500</v>
      </c>
    </row>
    <row r="363" spans="1:6" ht="51" x14ac:dyDescent="0.2">
      <c r="A363" s="18" t="s">
        <v>93</v>
      </c>
      <c r="B363" s="19" t="s">
        <v>123</v>
      </c>
      <c r="C363" s="19" t="s">
        <v>151</v>
      </c>
      <c r="D363" s="19" t="s">
        <v>160</v>
      </c>
      <c r="E363" s="19" t="s">
        <v>94</v>
      </c>
      <c r="F363" s="20">
        <v>101500</v>
      </c>
    </row>
    <row r="364" spans="1:6" ht="25.5" x14ac:dyDescent="0.2">
      <c r="A364" s="18" t="s">
        <v>98</v>
      </c>
      <c r="B364" s="19" t="s">
        <v>123</v>
      </c>
      <c r="C364" s="19" t="s">
        <v>151</v>
      </c>
      <c r="D364" s="19" t="s">
        <v>160</v>
      </c>
      <c r="E364" s="19" t="s">
        <v>104</v>
      </c>
      <c r="F364" s="20">
        <v>50000</v>
      </c>
    </row>
    <row r="365" spans="1:6" x14ac:dyDescent="0.2">
      <c r="A365" s="18" t="s">
        <v>119</v>
      </c>
      <c r="B365" s="19" t="s">
        <v>123</v>
      </c>
      <c r="C365" s="19" t="s">
        <v>151</v>
      </c>
      <c r="D365" s="19" t="s">
        <v>160</v>
      </c>
      <c r="E365" s="19" t="s">
        <v>118</v>
      </c>
      <c r="F365" s="20">
        <v>185000</v>
      </c>
    </row>
    <row r="366" spans="1:6" ht="13.5" x14ac:dyDescent="0.2">
      <c r="A366" s="15" t="s">
        <v>8</v>
      </c>
      <c r="B366" s="16" t="s">
        <v>123</v>
      </c>
      <c r="C366" s="16" t="s">
        <v>151</v>
      </c>
      <c r="D366" s="16" t="s">
        <v>161</v>
      </c>
      <c r="E366" s="16"/>
      <c r="F366" s="17">
        <f>SUM(F367:F368)</f>
        <v>490200</v>
      </c>
    </row>
    <row r="367" spans="1:6" ht="51" x14ac:dyDescent="0.2">
      <c r="A367" s="18" t="s">
        <v>93</v>
      </c>
      <c r="B367" s="19" t="s">
        <v>123</v>
      </c>
      <c r="C367" s="19" t="s">
        <v>151</v>
      </c>
      <c r="D367" s="19" t="s">
        <v>161</v>
      </c>
      <c r="E367" s="19" t="s">
        <v>94</v>
      </c>
      <c r="F367" s="34">
        <v>344000</v>
      </c>
    </row>
    <row r="368" spans="1:6" ht="25.5" x14ac:dyDescent="0.2">
      <c r="A368" s="18" t="s">
        <v>98</v>
      </c>
      <c r="B368" s="19" t="s">
        <v>123</v>
      </c>
      <c r="C368" s="19" t="s">
        <v>151</v>
      </c>
      <c r="D368" s="19" t="s">
        <v>161</v>
      </c>
      <c r="E368" s="19" t="s">
        <v>104</v>
      </c>
      <c r="F368" s="20">
        <v>146200</v>
      </c>
    </row>
    <row r="369" spans="1:6" ht="13.5" x14ac:dyDescent="0.2">
      <c r="A369" s="15" t="s">
        <v>162</v>
      </c>
      <c r="B369" s="16" t="s">
        <v>123</v>
      </c>
      <c r="C369" s="16" t="s">
        <v>151</v>
      </c>
      <c r="D369" s="16" t="s">
        <v>163</v>
      </c>
      <c r="E369" s="16"/>
      <c r="F369" s="17">
        <f>SUM(F370:F370)</f>
        <v>488000</v>
      </c>
    </row>
    <row r="370" spans="1:6" ht="25.5" x14ac:dyDescent="0.2">
      <c r="A370" s="18" t="s">
        <v>98</v>
      </c>
      <c r="B370" s="19" t="s">
        <v>123</v>
      </c>
      <c r="C370" s="19" t="s">
        <v>151</v>
      </c>
      <c r="D370" s="19" t="s">
        <v>163</v>
      </c>
      <c r="E370" s="19" t="s">
        <v>104</v>
      </c>
      <c r="F370" s="20">
        <v>488000</v>
      </c>
    </row>
    <row r="371" spans="1:6" ht="27" x14ac:dyDescent="0.2">
      <c r="A371" s="15" t="s">
        <v>164</v>
      </c>
      <c r="B371" s="16" t="s">
        <v>123</v>
      </c>
      <c r="C371" s="16" t="s">
        <v>151</v>
      </c>
      <c r="D371" s="16" t="s">
        <v>165</v>
      </c>
      <c r="E371" s="16"/>
      <c r="F371" s="17">
        <f>SUM(F372:F372)</f>
        <v>45000</v>
      </c>
    </row>
    <row r="372" spans="1:6" ht="25.5" x14ac:dyDescent="0.2">
      <c r="A372" s="18" t="s">
        <v>98</v>
      </c>
      <c r="B372" s="19" t="s">
        <v>123</v>
      </c>
      <c r="C372" s="19" t="s">
        <v>151</v>
      </c>
      <c r="D372" s="19" t="s">
        <v>165</v>
      </c>
      <c r="E372" s="19" t="s">
        <v>104</v>
      </c>
      <c r="F372" s="20">
        <v>45000</v>
      </c>
    </row>
    <row r="373" spans="1:6" ht="40.5" x14ac:dyDescent="0.2">
      <c r="A373" s="15" t="s">
        <v>166</v>
      </c>
      <c r="B373" s="16" t="s">
        <v>123</v>
      </c>
      <c r="C373" s="16" t="s">
        <v>151</v>
      </c>
      <c r="D373" s="16" t="s">
        <v>167</v>
      </c>
      <c r="E373" s="16"/>
      <c r="F373" s="17">
        <f>SUM(F374:F375)</f>
        <v>700000</v>
      </c>
    </row>
    <row r="374" spans="1:6" ht="25.5" x14ac:dyDescent="0.2">
      <c r="A374" s="18" t="s">
        <v>98</v>
      </c>
      <c r="B374" s="19" t="s">
        <v>123</v>
      </c>
      <c r="C374" s="19" t="s">
        <v>151</v>
      </c>
      <c r="D374" s="19" t="s">
        <v>167</v>
      </c>
      <c r="E374" s="19" t="s">
        <v>104</v>
      </c>
      <c r="F374" s="20">
        <v>690000</v>
      </c>
    </row>
    <row r="375" spans="1:6" x14ac:dyDescent="0.2">
      <c r="A375" s="18" t="s">
        <v>119</v>
      </c>
      <c r="B375" s="19" t="s">
        <v>123</v>
      </c>
      <c r="C375" s="19" t="s">
        <v>151</v>
      </c>
      <c r="D375" s="19" t="s">
        <v>167</v>
      </c>
      <c r="E375" s="19" t="s">
        <v>118</v>
      </c>
      <c r="F375" s="20">
        <v>10000</v>
      </c>
    </row>
    <row r="376" spans="1:6" ht="13.5" x14ac:dyDescent="0.2">
      <c r="A376" s="15" t="s">
        <v>168</v>
      </c>
      <c r="B376" s="16" t="s">
        <v>123</v>
      </c>
      <c r="C376" s="16" t="s">
        <v>151</v>
      </c>
      <c r="D376" s="16" t="s">
        <v>169</v>
      </c>
      <c r="E376" s="16"/>
      <c r="F376" s="17">
        <f>SUM(F377:F377)</f>
        <v>40000</v>
      </c>
    </row>
    <row r="377" spans="1:6" ht="25.5" x14ac:dyDescent="0.2">
      <c r="A377" s="18" t="s">
        <v>98</v>
      </c>
      <c r="B377" s="19" t="s">
        <v>123</v>
      </c>
      <c r="C377" s="19" t="s">
        <v>151</v>
      </c>
      <c r="D377" s="19" t="s">
        <v>169</v>
      </c>
      <c r="E377" s="19" t="s">
        <v>104</v>
      </c>
      <c r="F377" s="20">
        <v>40000</v>
      </c>
    </row>
    <row r="378" spans="1:6" x14ac:dyDescent="0.2">
      <c r="A378" s="11" t="s">
        <v>252</v>
      </c>
      <c r="B378" s="13" t="s">
        <v>123</v>
      </c>
      <c r="C378" s="13" t="s">
        <v>253</v>
      </c>
      <c r="D378" s="13"/>
      <c r="E378" s="13"/>
      <c r="F378" s="14">
        <f>F379</f>
        <v>428400</v>
      </c>
    </row>
    <row r="379" spans="1:6" x14ac:dyDescent="0.2">
      <c r="A379" s="11" t="s">
        <v>40</v>
      </c>
      <c r="B379" s="13" t="s">
        <v>123</v>
      </c>
      <c r="C379" s="13" t="s">
        <v>254</v>
      </c>
      <c r="D379" s="13"/>
      <c r="E379" s="13"/>
      <c r="F379" s="14">
        <f>F380</f>
        <v>428400</v>
      </c>
    </row>
    <row r="380" spans="1:6" ht="25.5" x14ac:dyDescent="0.2">
      <c r="A380" s="22" t="s">
        <v>0</v>
      </c>
      <c r="B380" s="4" t="s">
        <v>123</v>
      </c>
      <c r="C380" s="4" t="s">
        <v>254</v>
      </c>
      <c r="D380" s="4" t="s">
        <v>1</v>
      </c>
      <c r="E380" s="4"/>
      <c r="F380" s="12">
        <f>F381</f>
        <v>428400</v>
      </c>
    </row>
    <row r="381" spans="1:6" x14ac:dyDescent="0.2">
      <c r="A381" s="11" t="s">
        <v>130</v>
      </c>
      <c r="B381" s="13" t="s">
        <v>123</v>
      </c>
      <c r="C381" s="13" t="s">
        <v>254</v>
      </c>
      <c r="D381" s="13" t="s">
        <v>132</v>
      </c>
      <c r="E381" s="13"/>
      <c r="F381" s="14">
        <f>F382</f>
        <v>428400</v>
      </c>
    </row>
    <row r="382" spans="1:6" ht="40.5" x14ac:dyDescent="0.2">
      <c r="A382" s="15" t="s">
        <v>255</v>
      </c>
      <c r="B382" s="16" t="s">
        <v>123</v>
      </c>
      <c r="C382" s="16" t="s">
        <v>254</v>
      </c>
      <c r="D382" s="16" t="s">
        <v>256</v>
      </c>
      <c r="E382" s="16"/>
      <c r="F382" s="17">
        <f>F383</f>
        <v>428400</v>
      </c>
    </row>
    <row r="383" spans="1:6" ht="25.5" x14ac:dyDescent="0.2">
      <c r="A383" s="18" t="s">
        <v>98</v>
      </c>
      <c r="B383" s="19" t="s">
        <v>123</v>
      </c>
      <c r="C383" s="19" t="s">
        <v>254</v>
      </c>
      <c r="D383" s="19" t="s">
        <v>256</v>
      </c>
      <c r="E383" s="19" t="s">
        <v>104</v>
      </c>
      <c r="F383" s="20">
        <v>428400</v>
      </c>
    </row>
    <row r="384" spans="1:6" x14ac:dyDescent="0.2">
      <c r="A384" s="35" t="s">
        <v>340</v>
      </c>
      <c r="B384" s="35"/>
      <c r="C384" s="36"/>
      <c r="D384" s="36"/>
      <c r="E384" s="36"/>
      <c r="F384" s="37">
        <f>F298+F253+F10</f>
        <v>450126106.81</v>
      </c>
    </row>
    <row r="386" spans="6:6" x14ac:dyDescent="0.2">
      <c r="F386" s="38"/>
    </row>
  </sheetData>
  <mergeCells count="5">
    <mergeCell ref="D3:F3"/>
    <mergeCell ref="D2:F2"/>
    <mergeCell ref="D1:F1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2017 год</vt:lpstr>
      <vt:lpstr>'бюджет 2017 год'!Область_печати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2016-12-12T02:07:28Z</dcterms:modified>
</cp:coreProperties>
</file>